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944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'Лист1'!$A$1:$G$301</definedName>
    <definedName name="_xlnm.Print_Titles" localSheetId="0">'Лист1'!$4:$4</definedName>
  </definedNames>
  <calcPr calcId="125725"/>
</workbook>
</file>

<file path=xl/sharedStrings.xml><?xml version="1.0" encoding="utf-8"?>
<sst xmlns="http://schemas.openxmlformats.org/spreadsheetml/2006/main" count="1218" uniqueCount="481">
  <si>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</si>
  <si>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</si>
  <si>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Ежемесячное пособие на ребенка в соответствии с Законом Челябинской области «О ежемесячном пособии на ребенка»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</si>
  <si>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</si>
  <si>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</si>
  <si>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(Социальное обеспечение и иные выплаты населению)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</si>
  <si>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(Социальное обеспечение и иные выплаты населению)</t>
  </si>
  <si>
    <t>Реализация мероприятий по поддержке семей и детей группы риска (Социальное обеспечение и иные выплаты населению)</t>
  </si>
  <si>
    <t>Ежемесячная денежная выплата Почетным гражданам города (Социальное обеспечение и иные выплаты населению)</t>
  </si>
  <si>
    <t>Выплата единовременного денежного пособия (Социальное обеспечение и иные выплаты населению)</t>
  </si>
  <si>
    <t>Оказание материальной помощи в связи с пожаром (Социальное обеспечение и иные выплаты населению)</t>
  </si>
  <si>
    <t>Единовременное денежное пособие юбилярам (90, 95, 100 лет)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</si>
  <si>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 (Социальное обеспечение и иные выплаты населению)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</si>
  <si>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(Иные бюджетные ассигнования)</t>
  </si>
  <si>
    <t>Организация работы органов управления социальной защиты населения муниципальных образований (Иные бюджетные ассигнования)</t>
  </si>
  <si>
    <t>Резервные фонды местных администраций (Иные бюджетные ассигнования)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</si>
  <si>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 (Социальное обеспечение и иные выплаты населению)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</si>
  <si>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  (Закупка товаров, работ и услуг для государственных (муниципальных) нужд)</t>
  </si>
  <si>
    <t>Мероприятия по землеустройству и землепользованию (Иные бюджетные ассигнования)</t>
  </si>
  <si>
    <t>Поисковые и аварийно-спасательные учреждения (Иные бюджетные ассигнования)</t>
  </si>
  <si>
    <t>Руководитель контрольно-счетной палаты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</si>
  <si>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Иные расходы на реализацию отраслевых мероприятий</t>
  </si>
  <si>
    <t>60 0 00 00000</t>
  </si>
  <si>
    <t>Поисковые и аварийно-спасательные учреждения (Закупка товаров, работ и услуг для государственных (муниципальных) нужд)</t>
  </si>
  <si>
    <t>Наименование</t>
  </si>
  <si>
    <t>раздел</t>
  </si>
  <si>
    <t>подраздел</t>
  </si>
  <si>
    <t>целевая статья</t>
  </si>
  <si>
    <t>Всего</t>
  </si>
  <si>
    <t>01</t>
  </si>
  <si>
    <t>03</t>
  </si>
  <si>
    <t>02</t>
  </si>
  <si>
    <t>04</t>
  </si>
  <si>
    <t>06</t>
  </si>
  <si>
    <t>09</t>
  </si>
  <si>
    <t>08</t>
  </si>
  <si>
    <t>10</t>
  </si>
  <si>
    <t>05</t>
  </si>
  <si>
    <t>07</t>
  </si>
  <si>
    <t>12</t>
  </si>
  <si>
    <t>11</t>
  </si>
  <si>
    <t>13</t>
  </si>
  <si>
    <t>Руб.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</si>
  <si>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</si>
  <si>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</si>
  <si>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100</t>
  </si>
  <si>
    <t>200</t>
  </si>
  <si>
    <t>Уплата налога на имущество организаций, земельного и транспортного налогов</t>
  </si>
  <si>
    <t>800</t>
  </si>
  <si>
    <t>300</t>
  </si>
  <si>
    <t>600</t>
  </si>
  <si>
    <t>группа видов расходов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</si>
  <si>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</si>
  <si>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</si>
  <si>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</si>
  <si>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99 0 00 00000</t>
  </si>
  <si>
    <t>Непрограммное направление деятельности</t>
  </si>
  <si>
    <t>Расходы общегосударственного характера</t>
  </si>
  <si>
    <t>99 0 04 00000</t>
  </si>
  <si>
    <t>99 0 04 20400</t>
  </si>
  <si>
    <t>99 0 04 20300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</si>
  <si>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</si>
  <si>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</si>
  <si>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</si>
  <si>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(Иные бюджетные ассигнования)</t>
  </si>
  <si>
    <t>99 0 04 21100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</si>
  <si>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</si>
  <si>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99 0 89 00000</t>
  </si>
  <si>
    <t>99 0 89 20400</t>
  </si>
  <si>
    <t>50 0 00 00000</t>
  </si>
  <si>
    <t>50 0 10 00000</t>
  </si>
  <si>
    <t>50 0 10 79508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</si>
  <si>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</si>
  <si>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48 0 00 00000</t>
  </si>
  <si>
    <t>99 0 04 22500</t>
  </si>
  <si>
    <t>Капитальные вложения в объекты государственной (муниципальной) собственности</t>
  </si>
  <si>
    <t>400</t>
  </si>
  <si>
    <t>63 0 00 00000</t>
  </si>
  <si>
    <t>62 0 00 00000</t>
  </si>
  <si>
    <t>62 0 07 00000</t>
  </si>
  <si>
    <t>62 0 07 79545</t>
  </si>
  <si>
    <t>Мероприятия в рамках программы по оздоровлению экологической обстановки (Закупка товаров, работ и услуг для государственных (муниципальных) нужд)</t>
  </si>
  <si>
    <t>Подпрограмма "Оказание молодым семьям государственной поддержки для улучшения жилищных условий"</t>
  </si>
  <si>
    <t>Социальные выплаты на улучшение жилищных условий гражданам</t>
  </si>
  <si>
    <t>56 0 00 00000</t>
  </si>
  <si>
    <t>56 1 00 00000</t>
  </si>
  <si>
    <t>56 1 15 00000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</si>
  <si>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</si>
  <si>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46 0 07 00000</t>
  </si>
  <si>
    <t>46 0 07 79525</t>
  </si>
  <si>
    <t>Поддержка и развитие профессионального мастерства педагогических работников, поддержка одаренных детей и талантливой молодежи (Социальное обеспечение и иные выплаты населению)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</si>
  <si>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(Закупка товаров, работ и услуг для государственных (муниципальных) нужд)</t>
  </si>
  <si>
    <t>Субсидии бюджетным и автономным учреждения на иные цели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</si>
  <si>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</si>
  <si>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 (Предоставление субсидий бюджетным, автономным учреждениям и иным некоммерческим организациям)</t>
  </si>
  <si>
    <t>46 0 00 00000</t>
  </si>
  <si>
    <t>45 0 00 00000</t>
  </si>
  <si>
    <t>45 0 56 00000</t>
  </si>
  <si>
    <t>45 0 56 79542</t>
  </si>
  <si>
    <t>14</t>
  </si>
  <si>
    <t>59 0 00 00000</t>
  </si>
  <si>
    <t>65 0 00 00000</t>
  </si>
  <si>
    <t>43 0 00 00000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</si>
  <si>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</si>
  <si>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</si>
  <si>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 (Предоставление субсидий бюджетным, автономным учреждениям и иным некоммерческим организациям)</t>
  </si>
  <si>
    <t>Выполнение публичных обязательств перед физическим лицом, подлежащих исполнению в денежной форме</t>
  </si>
  <si>
    <t>53 0 00 00000</t>
  </si>
  <si>
    <t>Социальная поддержка отдельных категорий граждан</t>
  </si>
  <si>
    <t>52 0 00 00000</t>
  </si>
  <si>
    <t>52 0 16 00000</t>
  </si>
  <si>
    <t>52 0 16 79570</t>
  </si>
  <si>
    <t>Субсидии некоммерческим организациям (за исключением государственных(муниципальных) учреждений)</t>
  </si>
  <si>
    <t>41 0 00 00000</t>
  </si>
  <si>
    <t>99 0 04 07005</t>
  </si>
  <si>
    <t>Проведение городских мероприятий и социальная поддержка ветеранов (пенсионеров) (Предоставление субсидий бюджетным, автономным учреждениям и иным некоммерческим организациям)</t>
  </si>
  <si>
    <t>Организация работы органов управления социальной защиты населения муниципальных образований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</si>
  <si>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</si>
  <si>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</si>
  <si>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Поисковые и аварийно-спасательные учреждения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</si>
  <si>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</si>
  <si>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благоприятных условий в целях привлечения и закрепления медицинских работников для работы в учреждении здравоохранения (Реализация иных государственных функций в области социальной сферы)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</si>
  <si>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(Закупка товаров, работ и услуг для государственных (муниципальных) нужд)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</si>
  <si>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ассигнования)</t>
  </si>
  <si>
    <t>Школы-детские сады, школы начальные, неполные средние и средние (Предоставление субсидий бюджетным, автономным учреждениям и иным некоммерческим организациям)</t>
  </si>
  <si>
    <t>Специальные (коррекционные) учреждения (Предоставление субсидий бюджетным, автономным учреждениям и иным некоммерческим организациям)</t>
  </si>
  <si>
    <t>Учреждения по внешкольной работе с детьми (Предоставление субсидий бюджетным, автономным учреждениям и иным некоммерческим организациям)</t>
  </si>
  <si>
    <t>Реализация переданных государственных полномочий по социальному обслуживанию граждан (Предоставление субсидий бюджетным, автономным учреждениям и иным некоммерческим организациям)</t>
  </si>
  <si>
    <t>Организация и осуществление деятельности по опеке и попечительству (Закупка товаров, работ и услуг для государственных (муниципальных) нужд)</t>
  </si>
  <si>
    <t>Проведение мероприятий с детьми и молодежью (Закупка товаров, работ и услуг для государственных (муниципальных) нужд)</t>
  </si>
  <si>
    <t>Реализация мероприятий по поддержке семей и детей группы риска (Закупка товаров, работ и услуг для государственных (муниципальных) нужд)</t>
  </si>
  <si>
    <t>Продуктовые и гигиенические наборы (Закупка товаров, работ и услуг для государственных (муниципальных) нужд)</t>
  </si>
  <si>
    <t>Организация работы органов управления социальной защиты населения муниципальных образований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</si>
  <si>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(Закупка товаров, работ и услуг для государственных (муниципальных) нужд)</t>
  </si>
  <si>
    <t>Мероприятия по землеустройству и землепользованию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</si>
  <si>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</si>
  <si>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</si>
  <si>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звании «Ветеран труда Челябинской области» (Социальное обеспечение и иные выплаты населению)</t>
  </si>
  <si>
    <t>66 0 00 00000</t>
  </si>
  <si>
    <t>42 0 00 00000</t>
  </si>
  <si>
    <t>42 0 07 00000</t>
  </si>
  <si>
    <t>39 0 00 00000</t>
  </si>
  <si>
    <t>39 0 07 00000</t>
  </si>
  <si>
    <t>39 0 07 79008</t>
  </si>
  <si>
    <t>41 1 06 00000</t>
  </si>
  <si>
    <t>41 1 06 79033</t>
  </si>
  <si>
    <t>42 0 07 80005</t>
  </si>
  <si>
    <t>43 0 10 00000</t>
  </si>
  <si>
    <t>43 0 10 78200</t>
  </si>
  <si>
    <t>43 0 20 00000</t>
  </si>
  <si>
    <t>43 0 20 78600</t>
  </si>
  <si>
    <t>43 0 04 00000</t>
  </si>
  <si>
    <t>43 0 04 20400</t>
  </si>
  <si>
    <t>43 0 99 00000</t>
  </si>
  <si>
    <t>43 0 99 45200</t>
  </si>
  <si>
    <t>46 0 10 00000</t>
  </si>
  <si>
    <t>46 0 10 42100</t>
  </si>
  <si>
    <t>46 0 10 43300</t>
  </si>
  <si>
    <t>46 0 10 42300</t>
  </si>
  <si>
    <t>46 0 20 00000</t>
  </si>
  <si>
    <t>46 0 20 79522</t>
  </si>
  <si>
    <t>46 0 04 00000</t>
  </si>
  <si>
    <t>46 0 04 20400</t>
  </si>
  <si>
    <t>46 0 89 00000</t>
  </si>
  <si>
    <t>46 0 89 45200</t>
  </si>
  <si>
    <t>46 0 99 00000</t>
  </si>
  <si>
    <t>46 0 99 45200</t>
  </si>
  <si>
    <t>Реализация иных государственных(муниципальных) функций в области социальной сферы</t>
  </si>
  <si>
    <t>46 0 06 00000</t>
  </si>
  <si>
    <t>47 0 10 00000</t>
  </si>
  <si>
    <t>47 0 10 42000</t>
  </si>
  <si>
    <t>47 0 06 00000</t>
  </si>
  <si>
    <t>51 0 00 00000</t>
  </si>
  <si>
    <t>51 0 89 00000</t>
  </si>
  <si>
    <t>51 0 89 30200</t>
  </si>
  <si>
    <t>51 0 99 00000</t>
  </si>
  <si>
    <t>51 0 99 30200</t>
  </si>
  <si>
    <t>52 0 99 00000</t>
  </si>
  <si>
    <t>52 0 04 00000</t>
  </si>
  <si>
    <t>52 0 15 00000</t>
  </si>
  <si>
    <t>53 0 10 00000</t>
  </si>
  <si>
    <t>53 0 16 00000</t>
  </si>
  <si>
    <t>53 0 16 51370</t>
  </si>
  <si>
    <t>53 0 16 52200</t>
  </si>
  <si>
    <t>53 0 16 52500</t>
  </si>
  <si>
    <t>53 0 95 00000</t>
  </si>
  <si>
    <t>53 0 95 49127</t>
  </si>
  <si>
    <t>53 0 04 00000</t>
  </si>
  <si>
    <t>53 0 04 20400</t>
  </si>
  <si>
    <t>53 0 07 00000</t>
  </si>
  <si>
    <t>53 0 07 79506</t>
  </si>
  <si>
    <t>53 0 16 79501</t>
  </si>
  <si>
    <t>53 0 16 79502</t>
  </si>
  <si>
    <t>53 0 16 79503</t>
  </si>
  <si>
    <t>53 0 16 79504</t>
  </si>
  <si>
    <t>53 0 16 79505</t>
  </si>
  <si>
    <t>53 0 89 00000</t>
  </si>
  <si>
    <t>53 0 89 20400</t>
  </si>
  <si>
    <t>55 0 00 00000</t>
  </si>
  <si>
    <t>55 0 04 00000</t>
  </si>
  <si>
    <t>55 0 04 20400</t>
  </si>
  <si>
    <t>57 0 00 00000</t>
  </si>
  <si>
    <t>57 0 04 00000</t>
  </si>
  <si>
    <t>57 0 04 20400</t>
  </si>
  <si>
    <t>57 0 07 00000</t>
  </si>
  <si>
    <t>57 0 07 90020</t>
  </si>
  <si>
    <t>57 0 89 00000</t>
  </si>
  <si>
    <t>57 0 89 20400</t>
  </si>
  <si>
    <t>57 0 89 90020</t>
  </si>
  <si>
    <t>57 0 07 34003</t>
  </si>
  <si>
    <t>59 0 07 00000</t>
  </si>
  <si>
    <t>60 0 11 00000</t>
  </si>
  <si>
    <t>60 0 11 78001</t>
  </si>
  <si>
    <t>60 0 11 78002</t>
  </si>
  <si>
    <t>60 0 11 78003</t>
  </si>
  <si>
    <t>60 0 11 78004</t>
  </si>
  <si>
    <t>60 0 11 78005</t>
  </si>
  <si>
    <t>63 0 07 00000</t>
  </si>
  <si>
    <t>63 0 07 91000</t>
  </si>
  <si>
    <t>63 0 07 77001</t>
  </si>
  <si>
    <t>63 0 07 77002</t>
  </si>
  <si>
    <t>63 0 07 77004</t>
  </si>
  <si>
    <t>63 0 07 77005</t>
  </si>
  <si>
    <t>63 0 04 00000</t>
  </si>
  <si>
    <t>63 0 04 20400</t>
  </si>
  <si>
    <t>63 0 89 00000</t>
  </si>
  <si>
    <t>63 0 89 20400</t>
  </si>
  <si>
    <t>65 0 10 00000</t>
  </si>
  <si>
    <t>65 0 10 80001</t>
  </si>
  <si>
    <t>65 0 07 00000</t>
  </si>
  <si>
    <t>65 0 07 45000</t>
  </si>
  <si>
    <t>65 0 10 80002</t>
  </si>
  <si>
    <t>65 0 10 80003</t>
  </si>
  <si>
    <t>65 0 89 00000</t>
  </si>
  <si>
    <t>65 0 89 80004</t>
  </si>
  <si>
    <t>65 0 99 00000</t>
  </si>
  <si>
    <t>65 0 99 80003</t>
  </si>
  <si>
    <t>65 0 99 80004</t>
  </si>
  <si>
    <t>65 0 04 00000</t>
  </si>
  <si>
    <t>65 0 04 20400</t>
  </si>
  <si>
    <t>65 0 89 20400</t>
  </si>
  <si>
    <t>65 0 99 45200</t>
  </si>
  <si>
    <t xml:space="preserve">12 </t>
  </si>
  <si>
    <t>66 0 56 79012</t>
  </si>
  <si>
    <t>99 0 04 59300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</si>
  <si>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(Закупка товаров, работ и услуг для государственных (муниципальных) нужд)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</si>
  <si>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(Социальное обеспечение и иные выплаты населению)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</si>
  <si>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(Социальное обеспечение и иные выплаты населению)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</si>
  <si>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(Социальное обеспечение и иные выплаты населению)</t>
  </si>
  <si>
    <t>Адресная субсидия гражданам в связи с ростом платы за коммунальные услуги (Социальное обеспечение и иные выплаты населению)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</si>
  <si>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(Социальное обеспечение и иные выплаты населению)</t>
  </si>
  <si>
    <t>Выплата пенсии за выслугу лет лицам, замещавшим должности муниципальной службы (Социальное обеспечение и иные выплаты населению)</t>
  </si>
  <si>
    <t>Предоставление гражданам субсидий на оплату жилого помещения и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</si>
  <si>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социальных городских мероприятий (Закупка товаров, работ и услуг для государственных (муниципальных) нужд)</t>
  </si>
  <si>
    <t>Обеспечение доступа к открытым спортивным объектам для свободного пользования и организация и проведение официальных физкультурных (физкультурно-оздоровительных) мероприятий (Предоставление субсидий бюджетным, автономным учреждениям и иным некоммерческим организациям)</t>
  </si>
  <si>
    <t>Обеспечение общественного правопорядка при проведении мероприятий с массовым пребыванием граждан (Предоставление субсидий бюджетным, автономным учреждениям и иным некоммерческим организациям)</t>
  </si>
  <si>
    <t>Организация отдыха, оздоровление и временного трудоустройства несовершеннолетних в каникулярное время (Предоставление субсидий бюджетным, автономным учреждениям и иным некоммерческим организациям)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</si>
  <si>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 (Предоставление субсидий бюджетным, автономным учреждениям и иным некоммерческим организациям)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</si>
  <si>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 (Социальное обеспечение и иные выплаты населению)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</si>
  <si>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 (Социальное обеспечение и иные выплаты населению)</t>
  </si>
  <si>
    <t>Мероприятия по повышению доступности и качества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</si>
  <si>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</si>
  <si>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(Закупка товаров, работ и услуг для государственных (муниципальных) нужд)</t>
  </si>
  <si>
    <t>Организация и осуществление деятельности по опеке и попечительству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</si>
  <si>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открытости и прозрачности бюджетного процесса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</si>
  <si>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</si>
  <si>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(Иные бюджетные ассигнования)</t>
  </si>
  <si>
    <t>Прочие мероприятия по благоустройству городского округа (Иные бюджетные ассигнования)</t>
  </si>
  <si>
    <t>63 0 55 00000</t>
  </si>
  <si>
    <t>63 0 55 77005</t>
  </si>
  <si>
    <t>Оплата электроэнергии светофорных объектов (Закупка товаров, работ и услуг для государственных (муниципальных) нужд)</t>
  </si>
  <si>
    <t>Обслуживание светофорных объектов, обслуживание, замена и установка дорожных знаков (Закупка товаров, работ и услуг для государственных (муниципальных) нужд)</t>
  </si>
  <si>
    <t>Ремонт и замена пешеходных ограждений (Закупка товаров, работ и услуг для государственных (муниципальных) нужд)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</si>
  <si>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 (Закупка товаров, работ и услуг для государственных (муниципальных) нужд)</t>
  </si>
  <si>
    <t>Содержание и текущий ремонт объектов благоустройства (Закупка товаров, работ и услуг для государственных (муниципальных) нужд)</t>
  </si>
  <si>
    <t>Организация освещения улиц (Закупка товаров, работ и услуг для государственных (муниципальных) нужд)</t>
  </si>
  <si>
    <t>Прочие мероприятия по благоустройству городского округа (Закупка товаров, работ и услуг для государственных (муниципальных) нужд)</t>
  </si>
  <si>
    <t>Обучение учащихся с учетом требований государственных образовательных стандартов дополнительного образования (Предоставление субсидий бюджетным, автономным учреждениям и иным некоммерческим организациям)</t>
  </si>
  <si>
    <t>Организация культурно-досуговых мероприятий и эффективное управление сферой культуры (Закупка товаров, работ и услуг для государственных (муниципальных) нужд)</t>
  </si>
  <si>
    <t>Сохранение и развитие культурно-досуговой сферы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</si>
  <si>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</si>
  <si>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(Иные бюджетные ассигнования)</t>
  </si>
  <si>
    <t>Обеспечение доступности информационных ресурсов населению города через библиотечное обслуживание (Иные бюджетные ассигнования)</t>
  </si>
  <si>
    <t>Сохранение историко-культурного наследия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</si>
  <si>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Сохранение историко-культурного наследия (Закупка товаров, работ и услуг для государственных (муниципальных) нужд)</t>
  </si>
  <si>
    <t>Обеспечение доступности информационных ресурсов населению города через библиотечное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</si>
  <si>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доступности информационных ресурсов населению города через библиотечное обслуживание (Закупка товаров, работ и услуг для государственных (муниципальных) нужд)</t>
  </si>
  <si>
    <t>Проведение мероприятий с детьми и молодежью 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</si>
  <si>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органов государственной власти субъектов РФ и органов местного самоуправления(Иные бюджетные ассигнования)</t>
  </si>
  <si>
    <t>Комплектование, учет, использование и хранение архивных документов, отнесенных к государственной собственности Челябинской области  (Закупка товаров, работ и услуг для государственных (муниципальных) нужд)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</si>
  <si>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</si>
  <si>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</si>
  <si>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</si>
  <si>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(Иные бюджетные ассигнования)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</si>
  <si>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(Закупка товаров, работ и услуг для государственных (муниципальных) нужд)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</si>
  <si>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(Иные бюджетные ассигнования)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</si>
  <si>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</si>
  <si>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66 0 56 00000</t>
  </si>
  <si>
    <t>66 0 56 79507</t>
  </si>
  <si>
    <t>66 0 56 79571</t>
  </si>
  <si>
    <t>66 0 07 00000</t>
  </si>
  <si>
    <t>66 0 07 S3300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</si>
  <si>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   (Социальное обеспечение и иные выплаты населению)</t>
  </si>
  <si>
    <t>53 0 16 52800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</si>
  <si>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 (Социальное обеспечение и иные выплаты населению)</t>
  </si>
  <si>
    <t>Муниципальная программа "Профилактика экстремизма на территории Чебаркульского городского округа"</t>
  </si>
  <si>
    <t>Обеспечение информацией граждан по профилактике экстремизма (Закупка товаров, работ и услуг для государственных (муниципальных) нужд)</t>
  </si>
  <si>
    <t>38 0 00 00000</t>
  </si>
  <si>
    <t>38 0 07 00000</t>
  </si>
  <si>
    <t>38 0 07 79040</t>
  </si>
  <si>
    <t>Муниципальная программа "Противодействие незаконному обороту и потреблению наркотиков и их прекурсоров"</t>
  </si>
  <si>
    <t>Профилактические мероприятия по предотвращению распространения наркотиков  (Закупка товаров, работ и услуг для государственных (муниципальных) нужд)</t>
  </si>
  <si>
    <t>Муниципальная программа "Медицинские кадры на территории Чебаркульского городского округа "</t>
  </si>
  <si>
    <t>Реализация иных государственных функций в области социальной сферы</t>
  </si>
  <si>
    <t>41 1 00 00000</t>
  </si>
  <si>
    <t>Развитие туризма и формирование благоприятного имиджа Чебаркульского городского округа  (Закупка товаров, работ и услуг для государственных (муниципальных) нужд)</t>
  </si>
  <si>
    <t>43 0 10 78100</t>
  </si>
  <si>
    <t>Спортивная подготовка по видам спорта и спортивная подготовка на спортивно-оздоровительном этапе  (Предоставление субсидий бюджетным, автономным учреждениям и иным некоммерческим организациям)</t>
  </si>
  <si>
    <t>Содержание центров тестирования Всероссийского физкультурно-спортивного комплекса "Готов к труду и обороне"  (Предоставление субсидий бюджетным, автономным учреждениям и иным некоммерческим организациям)</t>
  </si>
  <si>
    <t>Муниципальная программа  "Модернизация объектов коммунальной инфраструктуры"</t>
  </si>
  <si>
    <t>44 0 00 00000</t>
  </si>
  <si>
    <t>44 0 09 00000</t>
  </si>
  <si>
    <t>Муниципальная программа "Профилактика правонарушений на территории Чебаркульского городского округа "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</si>
  <si>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 (Предоставление субсидий бюджетным, автономным учреждениям и иным некоммерческим организациям)</t>
  </si>
  <si>
    <t>Муниципальная программа "Поддержка и развитие дошкольного образования в Чебаркульском городском округе"</t>
  </si>
  <si>
    <t xml:space="preserve">Муниципальная программа "Развитие образования в Чебаркульском городском округе" </t>
  </si>
  <si>
    <t>Муниципальная программа "Развитие физической культуры и спорта в муниципальном образовании Чебаркульский городской округ "</t>
  </si>
  <si>
    <t xml:space="preserve">Муниципальная программа "Молодежь Чебаркуля" </t>
  </si>
  <si>
    <t>Муниципальная программа "Предоставление государственных и муниципальных услуг на территории Чебаркульского городского округа "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</si>
  <si>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</si>
  <si>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 (Закупка товаров, работ и услуг для государственных (муниципальных) нужд)</t>
  </si>
  <si>
    <t>Муниципальная программа "Крепкая семья 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</si>
  <si>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</si>
  <si>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</si>
  <si>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</si>
  <si>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звании «Ветеран труда Челябинской области»(Закупка товаров, работ и услуг для государственных (муниципальных) нужд)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</si>
  <si>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области»(Закупка товаров, работ и услуг для государственных (муниципальных) нужд)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</si>
  <si>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области»(Закупка товаров, работ и услуг для государственных (муниципальных) нужд)</t>
  </si>
  <si>
    <t>Ежемесячное пособие на ребенка в соответствии с Законом Челябинской области «О ежемесячном пособии на ребенка»(Закупка товаров, работ и услуг для государственных (муниципальных) нужд)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</si>
  <si>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ребенка»(Закупка товаров, работ и услуг для государственных (муниципальных) нужд)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</si>
  <si>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области»(Закупка товаров, работ и услуг для государственных (муниципальных) нужд)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</si>
  <si>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(Закупка товаров, работ и услуг для государственных (муниципальных) нужд)</t>
  </si>
  <si>
    <t>Реализация полномочий Российской Федерации на оплату жилищно-коммунальных услуг отдельным категориям граждан(Закупка товаров, работ и услуг для государственных (муниципальных) нужд)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</si>
  <si>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 (Закупка товаров, работ и услуг для государственных (муниципальных) нужд)</t>
  </si>
  <si>
    <t>Адресная субсидия гражданам в связи с ростом платы за коммунальные услуги (Закупка товаров, работ и услуг для государственных (муниципальных) нужд)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</si>
  <si>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(Закупка товаров, работ и услуг для государственных (муниципальных) нужд)</t>
  </si>
  <si>
    <t>Муниципальная программа "Управление муниципальными финансами и муниципальным долгом Чебаркульского городского округа"</t>
  </si>
  <si>
    <t>55 0 04 71680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</si>
  <si>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</si>
  <si>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</si>
  <si>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"Повышение энергетической эффективности экономики Чебаркульского городского округа и сокращения энергетических издержек в бюджетном секторе"</t>
  </si>
  <si>
    <t>59 0 07 79519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</si>
  <si>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</si>
  <si>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Капитальный ремонт, ремонт и содержание автомобильных дорог и сооружений, находящихся на них</t>
  </si>
  <si>
    <t>Капитальный ремонт, ремонт и содержание автомобильных дорог общего пользования местного значения  (Закупка товаров, работ и услуг для государственных (муниципальных) нужд)</t>
  </si>
  <si>
    <t>Зимнее и летнее содержание дорог  (Закупка товаров, работ и услуг для государственных (муниципальных) нужд)</t>
  </si>
  <si>
    <t>63 0 99 00000</t>
  </si>
  <si>
    <t>63 0 99 77001</t>
  </si>
  <si>
    <t>Содержание и текущий ремонт объектов благоустройства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</si>
  <si>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</si>
  <si>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"Поддержка социально ориентированных некоммерческих организаций Чебаркульского городского округа" 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</si>
  <si>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 (Предоставление субсидий бюджетным, автономным учреждениям и иным некоммерческим организациям)</t>
  </si>
  <si>
    <t>68 0 00 00000</t>
  </si>
  <si>
    <t>Муниципальная программа "Доступная среда"</t>
  </si>
  <si>
    <t>68 0 20 00000</t>
  </si>
  <si>
    <t>68 0 20 79050</t>
  </si>
  <si>
    <t>Обеспечение доступности зданий и сооружений в сферах жизнедеятельности инвалидов и других маломобильных групп населения  (Предоставление субсидий бюджетным, автономным учреждениям и иным некоммерческим организациям)</t>
  </si>
  <si>
    <t>99 0 04 51200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</si>
  <si>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</si>
  <si>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Субвенция на организацию работы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</si>
  <si>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организацию работы комиссий по делам несовершеннолетних и защите их прав (Закупка товаров, работ и услуг для государственных (муниципальных) нужд)</t>
  </si>
  <si>
    <t>Муниципальная программа "Благоустройство территории Чебаркульского городского округа "</t>
  </si>
  <si>
    <t>Муниципальная программа "Обеспечение доступным и комфортным жильем граждан Российской Федерации в Чебаркульском городском округе"</t>
  </si>
  <si>
    <t>Муниципальная программа "Природоохранные мероприятия оздоровления экологической обстановки на территории Чебаркульского городского округа"</t>
  </si>
  <si>
    <t>52 0 16 53800</t>
  </si>
  <si>
    <t>Мероприятия  по энергосервисному контракту (Закупка товаров, работ и услуг для государственных (муниципальных) нужд)</t>
  </si>
  <si>
    <t>Реализация приоритетного проекта "Формирование комфортной городской среды"  (Закупка товаров, работ и услуг для государственных (муниципальных) нужд)</t>
  </si>
  <si>
    <t xml:space="preserve">Муниципальная программа "Формирование современной городской среды Чебаркульского городского округа" </t>
  </si>
  <si>
    <t>67 0 00 00000</t>
  </si>
  <si>
    <t>47 0 06 09900</t>
  </si>
  <si>
    <t>Разметка дорожного полотна (Закупка товаров, работ и услуг для государственных (муниципальных) нужд)</t>
  </si>
  <si>
    <t>Финансовая поддержка организаций спортивной подготовки по базовым видам спорта (Предоставление субсидий бюджетным, автономным учреждениям и иным некоммерческим организациям)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</si>
  <si>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  (Закупка товаров, работ и услуг для государственных (муниципальных) нужд)</t>
  </si>
  <si>
    <t>Организация отдыха, оздоровление и временного трудоустройства несовершеннолетних в каникулярное время (Закупка товаров, работ и услуг для государственных (муниципальных) нужд)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</si>
  <si>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(Социальное обеспечение и иные выплаты населению)</t>
  </si>
  <si>
    <t>60 0 11 S0160</t>
  </si>
  <si>
    <t>Организация содержания мест захоронения (Закупка товаров, работ и услуг для государственных (муниципальных) нужд)</t>
  </si>
  <si>
    <t>Организация культурно-досуговых мероприятий и эффективное управление сферой культуры (Социальное обеспечение и иные выплаты населению)</t>
  </si>
  <si>
    <t>56 1 15 L4970</t>
  </si>
  <si>
    <t>Муниципальная программа "Создание условий для развития туризма на территории Чебаркульского городского округа"</t>
  </si>
  <si>
    <t>Субсидия на оплату услуг специалистов по организации физкультурно-оздоровительной и спортивно-массовой работы с детьми и подростками  (Предоставление субсидий бюджетным, автономным учреждениям и иным некоммерческим организациям)</t>
  </si>
  <si>
    <t>Субсидия 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  (Предоставление субсидий бюджетным, автономным учреждениям и иным некоммерческим организациям)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</si>
  <si>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  (Капитальные вложения в объекты недвижимого имущества государственной (муниципальной) собственности)</t>
  </si>
  <si>
    <t>46 0 20 L0275</t>
  </si>
  <si>
    <t>Ревакцинация детей школьного возраста против клещевого энцифалита  (Предоставление субсидий бюджетным, автономным учреждениям и иным некоммерческим организациям)</t>
  </si>
  <si>
    <t>Субсидии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(Предоставление субсидий бюджетным, автономным учреждениям и иным некоммерческим организациям)</t>
  </si>
  <si>
    <t>Проведение капитального ремонта зданий муниципальных общеобразовательных организаций  (Предоставление субсидий бюджетным, автономным учреждениям и иным некоммерческим организациям)</t>
  </si>
  <si>
    <t>Софинансирование расходов по созданию дополнительных мест для детей в возрасте от 2 месяцев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 (Предоставление субсидий бюджетным, автономным учреждениям и иным некоммерческим организациям)</t>
  </si>
  <si>
    <t>68 0 20 L0277</t>
  </si>
  <si>
    <t>Субсиии на адаптацию зданий для доступа инвалидов и других маломобильных групп населения в муниципальные дошкольные образовательные организации  (Предоставление субсидий бюджетным, автономным учреждениям и иным некоммерческим организациям)</t>
  </si>
  <si>
    <t>68 0 99 00000</t>
  </si>
  <si>
    <t>Обеспечение доступности зданий и сооружений в сферах жизнедеятельности инвалидов и других маломобильных групп населения (Закупка товаров, работ и услуг для государственных (муниципальных) нужд)</t>
  </si>
  <si>
    <t>68 0 99 79050</t>
  </si>
  <si>
    <t>Муниципальная программа "Поддержка садоводческих, огороднических и дачных некоммерческих объединений граждан, расположенных на территории Чебаркульского городского округа"</t>
  </si>
  <si>
    <t>69 0 00 00000</t>
  </si>
  <si>
    <t>69 0 07 00000</t>
  </si>
  <si>
    <t>69 0 07 78100</t>
  </si>
  <si>
    <t>Ямочный ремонт асфальтового покрытия подъездных автодорог к садоводческим, огородническим и дачным некоммерческим объединениям граждан (Закупка товаров, работ и услуг для государственных (муниципальных) нужд)</t>
  </si>
  <si>
    <t>Проведение работ по описанию местоположения границ территориальных зон Челябинской области (Закупка товаров, работ и услуг для государственных (муниципальных) нужд)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</si>
  <si>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 (Капитальные вложения в объекты недвижимого имущества государственной (муниципальной) собственности)</t>
  </si>
  <si>
    <t>Подъемные выплаты вновь трудоустроенным специалистам с медицинским образованием (Социальное обеспечение и иные выплаты населению)</t>
  </si>
  <si>
    <t>2020 год</t>
  </si>
  <si>
    <t>2021 год</t>
  </si>
  <si>
    <t>43 0 20 S0045</t>
  </si>
  <si>
    <t>43 0 20 S0047</t>
  </si>
  <si>
    <t>43 0 20 S0048</t>
  </si>
  <si>
    <t>44 0 09 S4060</t>
  </si>
  <si>
    <t>44 0 09 S6010</t>
  </si>
  <si>
    <t>46 0 07 S3010</t>
  </si>
  <si>
    <t>46 0 10 03070</t>
  </si>
  <si>
    <t>46 0 06 03020</t>
  </si>
  <si>
    <t>46 0 10 03090</t>
  </si>
  <si>
    <t>46 0 10 03120</t>
  </si>
  <si>
    <t>46 0 10 S3030</t>
  </si>
  <si>
    <t>46 0 Е1 00000</t>
  </si>
  <si>
    <t>46 0 Е1 S3050</t>
  </si>
  <si>
    <t>Федеральный проект «Современная школа»</t>
  </si>
  <si>
    <t>46 0 20 S1010</t>
  </si>
  <si>
    <t>46 0 20 S3010</t>
  </si>
  <si>
    <t>47 0 10 04010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</si>
  <si>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</si>
  <si>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47 0 Р2 00000</t>
  </si>
  <si>
    <t>47 0 Р2 S4100</t>
  </si>
  <si>
    <t>Создание дополнительных мест для детей в возрасте от 1,5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  (Предоставление субсидий бюджетным, автономным учреждениям и иным некоммерческим организациям)</t>
  </si>
  <si>
    <t>47 0 Р2 04160</t>
  </si>
  <si>
    <t>Выкуп зданий для размещения дошкольных образовательных организаций (Капитальные вложения в объекты недвижимого имущества государственной (муниципальной) собственности)</t>
  </si>
  <si>
    <t>47 0 Р2 52321</t>
  </si>
  <si>
    <t>47 0 06 04050</t>
  </si>
  <si>
    <t>48 0 Е8 00000</t>
  </si>
  <si>
    <t>Федеральный проект "Социальная активность"</t>
  </si>
  <si>
    <t>48 0 Е8 S1010</t>
  </si>
  <si>
    <t>52 0 04 28110</t>
  </si>
  <si>
    <t>52 0 15 28130</t>
  </si>
  <si>
    <t>52 0 99 28100</t>
  </si>
  <si>
    <t>52 0 16 28220</t>
  </si>
  <si>
    <t>52 0 16 28190</t>
  </si>
  <si>
    <t>52 0 Р1 28180</t>
  </si>
  <si>
    <t>Федеральный проект «Финансовая поддержка семей при рождении детей»</t>
  </si>
  <si>
    <t>52 0 Р1 00000</t>
  </si>
  <si>
    <t>52 0 16 28140</t>
  </si>
  <si>
    <t>53 0 04 28080</t>
  </si>
  <si>
    <t>53 0 04 28370</t>
  </si>
  <si>
    <t>53 0 10 28000</t>
  </si>
  <si>
    <t>53 0 16 28300</t>
  </si>
  <si>
    <t>53 0 16 28310</t>
  </si>
  <si>
    <t>53 0 16 28320</t>
  </si>
  <si>
    <t>53 0 16 28330</t>
  </si>
  <si>
    <t>53 0 16 28340</t>
  </si>
  <si>
    <t>53 0 16 28350</t>
  </si>
  <si>
    <t>53 0 16 28370</t>
  </si>
  <si>
    <t>53 0 16 28390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</si>
  <si>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 (Закупка товаров, работ и услуг для государственных (муниципальных) нужд)</t>
  </si>
  <si>
    <t>53 0 16 28400</t>
  </si>
  <si>
    <t>53 0 16 28410</t>
  </si>
  <si>
    <t>63 0 04 99120</t>
  </si>
  <si>
    <t>63 0 07 31030</t>
  </si>
  <si>
    <t>Содержание и текущий ремонт объектов благоустройства (Иные бюджетные ассигнования)</t>
  </si>
  <si>
    <t>66 0 56 78003</t>
  </si>
  <si>
    <t>67 0 F2 00000</t>
  </si>
  <si>
    <t>Федеральный проект «Формирование комфортной городской среды»</t>
  </si>
  <si>
    <t>67 0 F2 55550</t>
  </si>
  <si>
    <t>99 0 04 03060</t>
  </si>
  <si>
    <t xml:space="preserve">04 </t>
  </si>
  <si>
    <t>99 0 04 12010</t>
  </si>
  <si>
    <t>99 0 04 22030</t>
  </si>
  <si>
    <t>99 0 04 39040</t>
  </si>
  <si>
    <t>99 0 04 99090</t>
  </si>
  <si>
    <t>Расходы бюджета Чебаркульского городского округа по целевым статьям (муниципальным программам  и непрограммным направлениям деятельности), группам видов расходов, разделам и подразделам классификации расходов бюджетов на плановый период 2020 и 2021 годов</t>
  </si>
  <si>
    <t>Капитальный ремонт объектов спорта  (Предоставление субсидий бюджетным, автономным учреждениям и иным некоммерческим организациям)</t>
  </si>
  <si>
    <t>43 0 20 78900</t>
  </si>
  <si>
    <t>Приложение 3
к решению Собрания депутатов
Чебаркульского городского округа
от 05.03.2019 г. № 679
Приложение 5
к решению Собрания депутатов
Чебаркульского городского округа
от 12.12.2018 г. № 647</t>
  </si>
</sst>
</file>

<file path=xl/styles.xml><?xml version="1.0" encoding="utf-8"?>
<styleSheet xmlns="http://schemas.openxmlformats.org/spreadsheetml/2006/main">
  <fonts count="15">
    <font>
      <sz val="10"/>
      <name val="Arial Cyr"/>
      <family val="2"/>
    </font>
    <font>
      <sz val="10"/>
      <name val="Arial"/>
      <family val="2"/>
    </font>
    <font>
      <b/>
      <sz val="10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name val="Times New Roman"/>
      <family val="1"/>
    </font>
    <font>
      <sz val="10"/>
      <name val="Arial Narrow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49">
    <xf numFmtId="0" fontId="0" fillId="0" borderId="0" xfId="0"/>
    <xf numFmtId="0" fontId="4" fillId="0" borderId="0" xfId="0" applyFont="1"/>
    <xf numFmtId="0" fontId="0" fillId="2" borderId="0" xfId="0" applyFill="1"/>
    <xf numFmtId="0" fontId="2" fillId="2" borderId="0" xfId="0" applyFont="1" applyFill="1"/>
    <xf numFmtId="0" fontId="0" fillId="2" borderId="0" xfId="0" applyFont="1" applyFill="1"/>
    <xf numFmtId="0" fontId="0" fillId="2" borderId="0" xfId="0" applyFont="1" applyFill="1"/>
    <xf numFmtId="49" fontId="7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 wrapText="1"/>
    </xf>
    <xf numFmtId="4" fontId="7" fillId="2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0" fillId="2" borderId="0" xfId="0" applyFill="1" applyBorder="1"/>
    <xf numFmtId="4" fontId="7" fillId="2" borderId="0" xfId="0" applyNumberFormat="1" applyFont="1" applyFill="1" applyBorder="1" applyAlignment="1">
      <alignment vertical="center"/>
    </xf>
    <xf numFmtId="4" fontId="10" fillId="2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4" fontId="5" fillId="3" borderId="1" xfId="0" applyNumberFormat="1" applyFont="1" applyFill="1" applyBorder="1"/>
    <xf numFmtId="4" fontId="6" fillId="3" borderId="1" xfId="0" applyNumberFormat="1" applyFont="1" applyFill="1" applyBorder="1"/>
    <xf numFmtId="4" fontId="11" fillId="3" borderId="1" xfId="0" applyNumberFormat="1" applyFont="1" applyFill="1" applyBorder="1"/>
    <xf numFmtId="0" fontId="8" fillId="2" borderId="0" xfId="0" applyFont="1" applyFill="1"/>
    <xf numFmtId="49" fontId="12" fillId="3" borderId="1" xfId="0" applyNumberFormat="1" applyFont="1" applyFill="1" applyBorder="1"/>
    <xf numFmtId="49" fontId="13" fillId="3" borderId="1" xfId="0" applyNumberFormat="1" applyFont="1" applyFill="1" applyBorder="1"/>
    <xf numFmtId="49" fontId="8" fillId="3" borderId="1" xfId="0" applyNumberFormat="1" applyFont="1" applyFill="1" applyBorder="1"/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textRotation="90" wrapText="1" readingOrder="2"/>
    </xf>
    <xf numFmtId="49" fontId="8" fillId="2" borderId="1" xfId="0" applyNumberFormat="1" applyFont="1" applyFill="1" applyBorder="1" applyAlignment="1">
      <alignment horizontal="center" textRotation="90" readingOrder="2"/>
    </xf>
    <xf numFmtId="49" fontId="8" fillId="2" borderId="1" xfId="0" applyNumberFormat="1" applyFont="1" applyFill="1" applyBorder="1" applyAlignment="1">
      <alignment horizontal="left" vertical="center" textRotation="90" wrapText="1" readingOrder="2"/>
    </xf>
    <xf numFmtId="49" fontId="8" fillId="3" borderId="1" xfId="20" applyNumberFormat="1" applyFont="1" applyFill="1" applyBorder="1" applyAlignment="1">
      <alignment horizontal="left" vertical="center" wrapText="1"/>
      <protection/>
    </xf>
    <xf numFmtId="0" fontId="8" fillId="3" borderId="1" xfId="20" applyNumberFormat="1" applyFont="1" applyFill="1" applyBorder="1" applyAlignment="1">
      <alignment horizontal="left" vertical="center" wrapText="1"/>
      <protection/>
    </xf>
    <xf numFmtId="49" fontId="13" fillId="3" borderId="1" xfId="20" applyNumberFormat="1" applyFont="1" applyFill="1" applyBorder="1" applyAlignment="1">
      <alignment horizontal="left" vertical="center" wrapText="1"/>
      <protection/>
    </xf>
    <xf numFmtId="4" fontId="0" fillId="0" borderId="0" xfId="0" applyNumberFormat="1"/>
    <xf numFmtId="0" fontId="0" fillId="4" borderId="0" xfId="0" applyFill="1"/>
    <xf numFmtId="0" fontId="13" fillId="3" borderId="1" xfId="20" applyNumberFormat="1" applyFont="1" applyFill="1" applyBorder="1" applyAlignment="1">
      <alignment horizontal="left" vertical="center" wrapText="1"/>
      <protection/>
    </xf>
    <xf numFmtId="49" fontId="8" fillId="3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49" fontId="13" fillId="3" borderId="1" xfId="0" applyNumberFormat="1" applyFont="1" applyFill="1" applyBorder="1" applyAlignment="1">
      <alignment wrapText="1"/>
    </xf>
    <xf numFmtId="0" fontId="8" fillId="3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wrapText="1"/>
    </xf>
    <xf numFmtId="49" fontId="13" fillId="3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wrapText="1"/>
    </xf>
    <xf numFmtId="4" fontId="8" fillId="3" borderId="1" xfId="0" applyNumberFormat="1" applyFont="1" applyFill="1" applyBorder="1"/>
    <xf numFmtId="4" fontId="5" fillId="3" borderId="1" xfId="21" applyNumberFormat="1" applyFont="1" applyFill="1" applyBorder="1">
      <alignment/>
      <protection/>
    </xf>
    <xf numFmtId="49" fontId="14" fillId="3" borderId="1" xfId="21" applyNumberFormat="1" applyFont="1" applyFill="1" applyBorder="1">
      <alignment/>
      <protection/>
    </xf>
    <xf numFmtId="0" fontId="0" fillId="3" borderId="0" xfId="0" applyFill="1" applyBorder="1"/>
    <xf numFmtId="0" fontId="0" fillId="3" borderId="0" xfId="0" applyFill="1"/>
    <xf numFmtId="0" fontId="8" fillId="3" borderId="1" xfId="0" applyNumberFormat="1" applyFont="1" applyFill="1" applyBorder="1" applyAlignment="1">
      <alignment wrapText="1"/>
    </xf>
    <xf numFmtId="0" fontId="13" fillId="2" borderId="0" xfId="0" applyFont="1" applyFill="1" applyAlignment="1">
      <alignment horizontal="center" wrapText="1"/>
    </xf>
    <xf numFmtId="0" fontId="8" fillId="2" borderId="2" xfId="0" applyFont="1" applyFill="1" applyBorder="1" applyAlignment="1">
      <alignment horizontal="right"/>
    </xf>
    <xf numFmtId="0" fontId="8" fillId="2" borderId="0" xfId="0" applyFont="1" applyFill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12</xdr:row>
      <xdr:rowOff>438150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90500" cy="6048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12</xdr:row>
      <xdr:rowOff>438150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90500" cy="60483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01"/>
  <sheetViews>
    <sheetView tabSelected="1" zoomScaleSheetLayoutView="100" workbookViewId="0" topLeftCell="A1">
      <selection activeCell="A6" sqref="A6"/>
    </sheetView>
  </sheetViews>
  <sheetFormatPr defaultColWidth="9.00390625" defaultRowHeight="12.75"/>
  <cols>
    <col min="1" max="1" width="59.375" style="18" customWidth="1"/>
    <col min="2" max="2" width="12.00390625" style="18" customWidth="1"/>
    <col min="3" max="3" width="6.125" style="18" customWidth="1"/>
    <col min="4" max="4" width="5.875" style="18" customWidth="1"/>
    <col min="5" max="5" width="6.375" style="18" customWidth="1"/>
    <col min="6" max="7" width="14.00390625" style="18" customWidth="1"/>
    <col min="8" max="8" width="8.875" style="0" customWidth="1"/>
    <col min="9" max="9" width="12.00390625" style="0" customWidth="1"/>
    <col min="10" max="10" width="13.375" style="0" customWidth="1"/>
    <col min="11" max="11" width="14.25390625" style="0" customWidth="1"/>
    <col min="12" max="12" width="11.25390625" style="0" customWidth="1"/>
  </cols>
  <sheetData>
    <row r="1" spans="2:7" ht="102" customHeight="1">
      <c r="B1" s="48" t="s">
        <v>480</v>
      </c>
      <c r="C1" s="48"/>
      <c r="D1" s="48"/>
      <c r="E1" s="48"/>
      <c r="F1" s="48"/>
      <c r="G1" s="48"/>
    </row>
    <row r="2" spans="1:7" ht="38.25" customHeight="1">
      <c r="A2" s="46" t="s">
        <v>477</v>
      </c>
      <c r="B2" s="46"/>
      <c r="C2" s="46"/>
      <c r="D2" s="46"/>
      <c r="E2" s="46"/>
      <c r="F2" s="46"/>
      <c r="G2" s="46"/>
    </row>
    <row r="3" spans="1:7" ht="15" customHeight="1">
      <c r="A3" s="47" t="s">
        <v>42</v>
      </c>
      <c r="B3" s="47"/>
      <c r="C3" s="47"/>
      <c r="D3" s="47"/>
      <c r="E3" s="47"/>
      <c r="F3" s="47"/>
      <c r="G3" s="47"/>
    </row>
    <row r="4" spans="1:7" ht="68.25" customHeight="1">
      <c r="A4" s="22" t="s">
        <v>24</v>
      </c>
      <c r="B4" s="23" t="s">
        <v>27</v>
      </c>
      <c r="C4" s="24" t="s">
        <v>25</v>
      </c>
      <c r="D4" s="24" t="s">
        <v>26</v>
      </c>
      <c r="E4" s="25" t="s">
        <v>51</v>
      </c>
      <c r="F4" s="22" t="s">
        <v>411</v>
      </c>
      <c r="G4" s="22" t="s">
        <v>412</v>
      </c>
    </row>
    <row r="5" spans="1:7" s="1" customFormat="1" ht="12.75">
      <c r="A5" s="19" t="s">
        <v>28</v>
      </c>
      <c r="B5" s="19"/>
      <c r="C5" s="19"/>
      <c r="D5" s="19"/>
      <c r="E5" s="19"/>
      <c r="F5" s="16">
        <f>SUM(F9+F12+F16+F19+F37+F40+F71+F82+F86+F89+F96+F119+F169+F175+F179+F195+F203+F206+F228+F252+F273+F192+F263)+F6+F33+F260+F270</f>
        <v>1219531210</v>
      </c>
      <c r="G5" s="16">
        <f>SUM(G9+G12+G16+G19+G37+G40+G71+G82+G86+G89+G96+G119+G169+G175+G179+G195+G203+G206+G228+G252+G273+G192+G263)+G6+G33+G260+G270</f>
        <v>1083154830</v>
      </c>
    </row>
    <row r="6" spans="1:7" s="1" customFormat="1" ht="25.5">
      <c r="A6" s="31" t="s">
        <v>305</v>
      </c>
      <c r="B6" s="20" t="s">
        <v>307</v>
      </c>
      <c r="C6" s="19"/>
      <c r="D6" s="19"/>
      <c r="E6" s="19"/>
      <c r="F6" s="17">
        <f aca="true" t="shared" si="0" ref="F6:G7">F7</f>
        <v>0</v>
      </c>
      <c r="G6" s="17">
        <f t="shared" si="0"/>
        <v>0</v>
      </c>
    </row>
    <row r="7" spans="1:7" s="1" customFormat="1" ht="25.5">
      <c r="A7" s="26" t="s">
        <v>21</v>
      </c>
      <c r="B7" s="26" t="s">
        <v>308</v>
      </c>
      <c r="C7" s="26"/>
      <c r="D7" s="26"/>
      <c r="E7" s="26"/>
      <c r="F7" s="15">
        <f t="shared" si="0"/>
        <v>0</v>
      </c>
      <c r="G7" s="15">
        <f t="shared" si="0"/>
        <v>0</v>
      </c>
    </row>
    <row r="8" spans="1:7" s="1" customFormat="1" ht="38.25">
      <c r="A8" s="26" t="s">
        <v>306</v>
      </c>
      <c r="B8" s="26" t="s">
        <v>309</v>
      </c>
      <c r="C8" s="26" t="s">
        <v>30</v>
      </c>
      <c r="D8" s="26" t="s">
        <v>99</v>
      </c>
      <c r="E8" s="26" t="s">
        <v>46</v>
      </c>
      <c r="F8" s="15">
        <v>0</v>
      </c>
      <c r="G8" s="15">
        <v>0</v>
      </c>
    </row>
    <row r="9" spans="1:7" s="2" customFormat="1" ht="32.25" customHeight="1">
      <c r="A9" s="31" t="s">
        <v>310</v>
      </c>
      <c r="B9" s="20" t="s">
        <v>141</v>
      </c>
      <c r="C9" s="21"/>
      <c r="D9" s="21"/>
      <c r="E9" s="21"/>
      <c r="F9" s="17">
        <f aca="true" t="shared" si="1" ref="F9:G9">F10</f>
        <v>150000</v>
      </c>
      <c r="G9" s="17">
        <f t="shared" si="1"/>
        <v>150000</v>
      </c>
    </row>
    <row r="10" spans="1:7" s="4" customFormat="1" ht="12.75">
      <c r="A10" s="26" t="s">
        <v>21</v>
      </c>
      <c r="B10" s="21" t="s">
        <v>142</v>
      </c>
      <c r="C10" s="21"/>
      <c r="D10" s="21"/>
      <c r="E10" s="21"/>
      <c r="F10" s="15">
        <f aca="true" t="shared" si="2" ref="F10:G10">SUM(F11)</f>
        <v>150000</v>
      </c>
      <c r="G10" s="15">
        <f t="shared" si="2"/>
        <v>150000</v>
      </c>
    </row>
    <row r="11" spans="1:7" s="2" customFormat="1" ht="45.75" customHeight="1">
      <c r="A11" s="26" t="s">
        <v>311</v>
      </c>
      <c r="B11" s="21" t="s">
        <v>143</v>
      </c>
      <c r="C11" s="21" t="s">
        <v>30</v>
      </c>
      <c r="D11" s="21" t="s">
        <v>99</v>
      </c>
      <c r="E11" s="21" t="s">
        <v>46</v>
      </c>
      <c r="F11" s="15">
        <v>150000</v>
      </c>
      <c r="G11" s="15">
        <v>150000</v>
      </c>
    </row>
    <row r="12" spans="1:7" s="2" customFormat="1" ht="25.5">
      <c r="A12" s="28" t="s">
        <v>312</v>
      </c>
      <c r="B12" s="20" t="s">
        <v>113</v>
      </c>
      <c r="C12" s="21"/>
      <c r="D12" s="21"/>
      <c r="E12" s="21"/>
      <c r="F12" s="17">
        <f aca="true" t="shared" si="3" ref="F12:G12">SUM(F13)</f>
        <v>100000</v>
      </c>
      <c r="G12" s="17">
        <f t="shared" si="3"/>
        <v>100000</v>
      </c>
    </row>
    <row r="13" spans="1:7" s="2" customFormat="1" ht="42.75" customHeight="1">
      <c r="A13" s="32" t="s">
        <v>121</v>
      </c>
      <c r="B13" s="21" t="s">
        <v>314</v>
      </c>
      <c r="C13" s="21"/>
      <c r="D13" s="21"/>
      <c r="E13" s="21"/>
      <c r="F13" s="15">
        <f aca="true" t="shared" si="4" ref="F13:G13">SUM(F15)</f>
        <v>100000</v>
      </c>
      <c r="G13" s="15">
        <f t="shared" si="4"/>
        <v>100000</v>
      </c>
    </row>
    <row r="14" spans="1:7" s="2" customFormat="1" ht="18.75" customHeight="1">
      <c r="A14" s="32" t="s">
        <v>313</v>
      </c>
      <c r="B14" s="21" t="s">
        <v>144</v>
      </c>
      <c r="C14" s="21"/>
      <c r="D14" s="21"/>
      <c r="E14" s="21"/>
      <c r="F14" s="15">
        <f aca="true" t="shared" si="5" ref="F14:G14">F15</f>
        <v>100000</v>
      </c>
      <c r="G14" s="15">
        <f t="shared" si="5"/>
        <v>100000</v>
      </c>
    </row>
    <row r="15" spans="1:7" s="2" customFormat="1" ht="33" customHeight="1">
      <c r="A15" s="32" t="s">
        <v>410</v>
      </c>
      <c r="B15" s="21" t="s">
        <v>145</v>
      </c>
      <c r="C15" s="21" t="s">
        <v>34</v>
      </c>
      <c r="D15" s="21" t="s">
        <v>34</v>
      </c>
      <c r="E15" s="21" t="s">
        <v>49</v>
      </c>
      <c r="F15" s="15">
        <v>100000</v>
      </c>
      <c r="G15" s="15">
        <v>100000</v>
      </c>
    </row>
    <row r="16" spans="1:7" s="2" customFormat="1" ht="24.75" customHeight="1">
      <c r="A16" s="28" t="s">
        <v>389</v>
      </c>
      <c r="B16" s="20" t="s">
        <v>139</v>
      </c>
      <c r="C16" s="21"/>
      <c r="D16" s="21"/>
      <c r="E16" s="21"/>
      <c r="F16" s="17">
        <f aca="true" t="shared" si="6" ref="F16:G16">F17</f>
        <v>140000</v>
      </c>
      <c r="G16" s="17">
        <f t="shared" si="6"/>
        <v>140000</v>
      </c>
    </row>
    <row r="17" spans="1:7" s="2" customFormat="1" ht="12.75">
      <c r="A17" s="21" t="s">
        <v>21</v>
      </c>
      <c r="B17" s="21" t="s">
        <v>140</v>
      </c>
      <c r="C17" s="21"/>
      <c r="D17" s="21"/>
      <c r="E17" s="21"/>
      <c r="F17" s="15">
        <f aca="true" t="shared" si="7" ref="F17:G17">SUM(F18)</f>
        <v>140000</v>
      </c>
      <c r="G17" s="15">
        <f t="shared" si="7"/>
        <v>140000</v>
      </c>
    </row>
    <row r="18" spans="1:7" s="2" customFormat="1" ht="26.25" customHeight="1">
      <c r="A18" s="33" t="s">
        <v>315</v>
      </c>
      <c r="B18" s="21" t="s">
        <v>146</v>
      </c>
      <c r="C18" s="21" t="s">
        <v>35</v>
      </c>
      <c r="D18" s="21" t="s">
        <v>29</v>
      </c>
      <c r="E18" s="21" t="s">
        <v>46</v>
      </c>
      <c r="F18" s="15">
        <v>140000</v>
      </c>
      <c r="G18" s="15">
        <v>140000</v>
      </c>
    </row>
    <row r="19" spans="1:7" s="2" customFormat="1" ht="33" customHeight="1">
      <c r="A19" s="28" t="s">
        <v>326</v>
      </c>
      <c r="B19" s="20" t="s">
        <v>102</v>
      </c>
      <c r="C19" s="21"/>
      <c r="D19" s="21"/>
      <c r="E19" s="21"/>
      <c r="F19" s="17">
        <f>SUM(F20+F22+F25+F31)</f>
        <v>76378800</v>
      </c>
      <c r="G19" s="17">
        <f>SUM(G20+G22+G25+G31)</f>
        <v>51926800</v>
      </c>
    </row>
    <row r="20" spans="1:7" s="2" customFormat="1" ht="14.45" customHeight="1">
      <c r="A20" s="26" t="s">
        <v>57</v>
      </c>
      <c r="B20" s="21" t="s">
        <v>151</v>
      </c>
      <c r="C20" s="21"/>
      <c r="D20" s="21"/>
      <c r="E20" s="21"/>
      <c r="F20" s="15">
        <f>SUM(F21:F21)</f>
        <v>1138439</v>
      </c>
      <c r="G20" s="15">
        <f>SUM(G21:G21)</f>
        <v>1138439</v>
      </c>
    </row>
    <row r="21" spans="1:7" s="3" customFormat="1" ht="72.75" customHeight="1">
      <c r="A21" s="27" t="s">
        <v>62</v>
      </c>
      <c r="B21" s="21" t="s">
        <v>152</v>
      </c>
      <c r="C21" s="21" t="s">
        <v>40</v>
      </c>
      <c r="D21" s="21" t="s">
        <v>37</v>
      </c>
      <c r="E21" s="21" t="s">
        <v>45</v>
      </c>
      <c r="F21" s="15">
        <v>1138439</v>
      </c>
      <c r="G21" s="15">
        <v>1138439</v>
      </c>
    </row>
    <row r="22" spans="1:13" s="2" customFormat="1" ht="27" customHeight="1">
      <c r="A22" s="34" t="s">
        <v>44</v>
      </c>
      <c r="B22" s="21" t="s">
        <v>147</v>
      </c>
      <c r="C22" s="21"/>
      <c r="D22" s="21"/>
      <c r="E22" s="21"/>
      <c r="F22" s="15">
        <f>SUM(F23:F24)</f>
        <v>47926762</v>
      </c>
      <c r="G22" s="15">
        <f>SUM(G23:G24)</f>
        <v>45626762</v>
      </c>
      <c r="H22" s="6"/>
      <c r="I22" s="6"/>
      <c r="J22" s="14"/>
      <c r="K22" s="8"/>
      <c r="L22" s="9"/>
      <c r="M22" s="11"/>
    </row>
    <row r="23" spans="1:13" s="2" customFormat="1" ht="38.25" customHeight="1">
      <c r="A23" s="34" t="s">
        <v>317</v>
      </c>
      <c r="B23" s="21" t="s">
        <v>316</v>
      </c>
      <c r="C23" s="21" t="s">
        <v>40</v>
      </c>
      <c r="D23" s="21" t="s">
        <v>31</v>
      </c>
      <c r="E23" s="21" t="s">
        <v>50</v>
      </c>
      <c r="F23" s="15">
        <v>13128840</v>
      </c>
      <c r="G23" s="15">
        <v>12128840</v>
      </c>
      <c r="H23" s="11"/>
      <c r="I23" s="11"/>
      <c r="J23" s="11"/>
      <c r="K23" s="11"/>
      <c r="L23" s="11"/>
      <c r="M23" s="11"/>
    </row>
    <row r="24" spans="1:7" s="2" customFormat="1" ht="48.75" customHeight="1">
      <c r="A24" s="34" t="s">
        <v>254</v>
      </c>
      <c r="B24" s="21" t="s">
        <v>148</v>
      </c>
      <c r="C24" s="21" t="s">
        <v>40</v>
      </c>
      <c r="D24" s="21" t="s">
        <v>31</v>
      </c>
      <c r="E24" s="21" t="s">
        <v>50</v>
      </c>
      <c r="F24" s="15">
        <v>34797922</v>
      </c>
      <c r="G24" s="15">
        <v>33497922</v>
      </c>
    </row>
    <row r="25" spans="1:7" s="2" customFormat="1" ht="13.9" customHeight="1">
      <c r="A25" s="34" t="s">
        <v>92</v>
      </c>
      <c r="B25" s="21" t="s">
        <v>149</v>
      </c>
      <c r="C25" s="21"/>
      <c r="D25" s="21"/>
      <c r="E25" s="21"/>
      <c r="F25" s="15">
        <f>SUM(F26:F30)</f>
        <v>24046745</v>
      </c>
      <c r="G25" s="15">
        <f>SUM(G26:G29)</f>
        <v>1894745</v>
      </c>
    </row>
    <row r="26" spans="1:7" s="2" customFormat="1" ht="49.5" customHeight="1">
      <c r="A26" s="34" t="s">
        <v>390</v>
      </c>
      <c r="B26" s="21" t="s">
        <v>413</v>
      </c>
      <c r="C26" s="21" t="s">
        <v>40</v>
      </c>
      <c r="D26" s="21" t="s">
        <v>31</v>
      </c>
      <c r="E26" s="21" t="s">
        <v>50</v>
      </c>
      <c r="F26" s="15">
        <v>786500</v>
      </c>
      <c r="G26" s="15">
        <v>786500</v>
      </c>
    </row>
    <row r="27" spans="1:7" s="2" customFormat="1" ht="54" customHeight="1">
      <c r="A27" s="34" t="s">
        <v>391</v>
      </c>
      <c r="B27" s="21" t="s">
        <v>414</v>
      </c>
      <c r="C27" s="21" t="s">
        <v>40</v>
      </c>
      <c r="D27" s="21" t="s">
        <v>31</v>
      </c>
      <c r="E27" s="21" t="s">
        <v>50</v>
      </c>
      <c r="F27" s="15">
        <v>372745</v>
      </c>
      <c r="G27" s="15">
        <v>372745</v>
      </c>
    </row>
    <row r="28" spans="1:7" s="2" customFormat="1" ht="39.75" customHeight="1">
      <c r="A28" s="34" t="s">
        <v>381</v>
      </c>
      <c r="B28" s="21" t="s">
        <v>415</v>
      </c>
      <c r="C28" s="21" t="s">
        <v>40</v>
      </c>
      <c r="D28" s="21" t="s">
        <v>30</v>
      </c>
      <c r="E28" s="21" t="s">
        <v>50</v>
      </c>
      <c r="F28" s="15">
        <v>450500</v>
      </c>
      <c r="G28" s="15">
        <v>450500</v>
      </c>
    </row>
    <row r="29" spans="1:7" s="2" customFormat="1" ht="41.25" customHeight="1">
      <c r="A29" s="32" t="s">
        <v>318</v>
      </c>
      <c r="B29" s="21" t="s">
        <v>150</v>
      </c>
      <c r="C29" s="21" t="s">
        <v>40</v>
      </c>
      <c r="D29" s="21" t="s">
        <v>31</v>
      </c>
      <c r="E29" s="21" t="s">
        <v>50</v>
      </c>
      <c r="F29" s="15">
        <v>285000</v>
      </c>
      <c r="G29" s="15">
        <v>285000</v>
      </c>
    </row>
    <row r="30" spans="1:7" s="2" customFormat="1" ht="33" customHeight="1">
      <c r="A30" s="32" t="s">
        <v>478</v>
      </c>
      <c r="B30" s="21" t="s">
        <v>479</v>
      </c>
      <c r="C30" s="21" t="s">
        <v>40</v>
      </c>
      <c r="D30" s="21" t="s">
        <v>31</v>
      </c>
      <c r="E30" s="21" t="s">
        <v>50</v>
      </c>
      <c r="F30" s="15">
        <v>22152000</v>
      </c>
      <c r="G30" s="15">
        <v>0</v>
      </c>
    </row>
    <row r="31" spans="1:7" s="2" customFormat="1" ht="29.25" customHeight="1">
      <c r="A31" s="33" t="s">
        <v>43</v>
      </c>
      <c r="B31" s="21" t="s">
        <v>153</v>
      </c>
      <c r="C31" s="21"/>
      <c r="D31" s="21"/>
      <c r="E31" s="21"/>
      <c r="F31" s="15">
        <f>F32</f>
        <v>3266854</v>
      </c>
      <c r="G31" s="15">
        <f>G32</f>
        <v>3266854</v>
      </c>
    </row>
    <row r="32" spans="1:7" s="2" customFormat="1" ht="85.5" customHeight="1">
      <c r="A32" s="27" t="s">
        <v>120</v>
      </c>
      <c r="B32" s="21" t="s">
        <v>154</v>
      </c>
      <c r="C32" s="21" t="s">
        <v>40</v>
      </c>
      <c r="D32" s="21" t="s">
        <v>37</v>
      </c>
      <c r="E32" s="21" t="s">
        <v>45</v>
      </c>
      <c r="F32" s="15">
        <v>3266854</v>
      </c>
      <c r="G32" s="15">
        <v>3266854</v>
      </c>
    </row>
    <row r="33" spans="1:7" s="2" customFormat="1" ht="27.75" customHeight="1">
      <c r="A33" s="35" t="s">
        <v>319</v>
      </c>
      <c r="B33" s="20" t="s">
        <v>320</v>
      </c>
      <c r="C33" s="20"/>
      <c r="D33" s="20"/>
      <c r="E33" s="20"/>
      <c r="F33" s="17">
        <f>F34</f>
        <v>38159500</v>
      </c>
      <c r="G33" s="17">
        <f>G34</f>
        <v>87908400</v>
      </c>
    </row>
    <row r="34" spans="1:7" s="2" customFormat="1" ht="28.5" customHeight="1">
      <c r="A34" s="33" t="s">
        <v>75</v>
      </c>
      <c r="B34" s="21" t="s">
        <v>321</v>
      </c>
      <c r="C34" s="21"/>
      <c r="D34" s="21"/>
      <c r="E34" s="21"/>
      <c r="F34" s="15">
        <f>SUM(F35:F36)</f>
        <v>38159500</v>
      </c>
      <c r="G34" s="15">
        <f>SUM(G35:G36)</f>
        <v>87908400</v>
      </c>
    </row>
    <row r="35" spans="1:7" s="2" customFormat="1" ht="73.5" customHeight="1">
      <c r="A35" s="36" t="s">
        <v>382</v>
      </c>
      <c r="B35" s="21" t="s">
        <v>416</v>
      </c>
      <c r="C35" s="21" t="s">
        <v>37</v>
      </c>
      <c r="D35" s="21" t="s">
        <v>31</v>
      </c>
      <c r="E35" s="21" t="s">
        <v>46</v>
      </c>
      <c r="F35" s="15">
        <v>8159500</v>
      </c>
      <c r="G35" s="15">
        <v>8159500</v>
      </c>
    </row>
    <row r="36" spans="1:7" s="2" customFormat="1" ht="53.25" customHeight="1">
      <c r="A36" s="36" t="s">
        <v>392</v>
      </c>
      <c r="B36" s="21" t="s">
        <v>417</v>
      </c>
      <c r="C36" s="21" t="s">
        <v>37</v>
      </c>
      <c r="D36" s="21" t="s">
        <v>31</v>
      </c>
      <c r="E36" s="21" t="s">
        <v>76</v>
      </c>
      <c r="F36" s="15">
        <v>30000000</v>
      </c>
      <c r="G36" s="15">
        <v>79748900</v>
      </c>
    </row>
    <row r="37" spans="1:7" s="2" customFormat="1" ht="25.5">
      <c r="A37" s="28" t="s">
        <v>322</v>
      </c>
      <c r="B37" s="20" t="s">
        <v>96</v>
      </c>
      <c r="C37" s="21"/>
      <c r="D37" s="21"/>
      <c r="E37" s="21"/>
      <c r="F37" s="17">
        <f aca="true" t="shared" si="8" ref="F37:G37">F38</f>
        <v>200000</v>
      </c>
      <c r="G37" s="17">
        <f t="shared" si="8"/>
        <v>200000</v>
      </c>
    </row>
    <row r="38" spans="1:7" s="2" customFormat="1" ht="27" customHeight="1">
      <c r="A38" s="26" t="s">
        <v>112</v>
      </c>
      <c r="B38" s="21" t="s">
        <v>97</v>
      </c>
      <c r="C38" s="21"/>
      <c r="D38" s="21"/>
      <c r="E38" s="21"/>
      <c r="F38" s="15">
        <f aca="true" t="shared" si="9" ref="F38:G38">SUM(F39)</f>
        <v>200000</v>
      </c>
      <c r="G38" s="15">
        <f t="shared" si="9"/>
        <v>200000</v>
      </c>
    </row>
    <row r="39" spans="1:7" s="2" customFormat="1" ht="39.75" customHeight="1">
      <c r="A39" s="26" t="s">
        <v>255</v>
      </c>
      <c r="B39" s="21" t="s">
        <v>98</v>
      </c>
      <c r="C39" s="21" t="s">
        <v>30</v>
      </c>
      <c r="D39" s="21" t="s">
        <v>99</v>
      </c>
      <c r="E39" s="21" t="s">
        <v>50</v>
      </c>
      <c r="F39" s="15">
        <v>200000</v>
      </c>
      <c r="G39" s="15">
        <v>200000</v>
      </c>
    </row>
    <row r="40" spans="1:7" s="2" customFormat="1" ht="25.5" customHeight="1">
      <c r="A40" s="37" t="s">
        <v>325</v>
      </c>
      <c r="B40" s="20" t="s">
        <v>95</v>
      </c>
      <c r="C40" s="21"/>
      <c r="D40" s="21"/>
      <c r="E40" s="21"/>
      <c r="F40" s="17">
        <f>SUM(F41+F44+F46+F49+F57+F63+F65)+F69</f>
        <v>288983336</v>
      </c>
      <c r="G40" s="17">
        <f>SUM(G41+G44+G46+G49+G57+G63+G65)+G69</f>
        <v>289539642</v>
      </c>
    </row>
    <row r="41" spans="1:7" s="2" customFormat="1" ht="12.75">
      <c r="A41" s="26" t="s">
        <v>57</v>
      </c>
      <c r="B41" s="21" t="s">
        <v>161</v>
      </c>
      <c r="C41" s="21"/>
      <c r="D41" s="21"/>
      <c r="E41" s="21"/>
      <c r="F41" s="15">
        <f aca="true" t="shared" si="10" ref="F41:G41">SUM(F42:F43)</f>
        <v>3486250</v>
      </c>
      <c r="G41" s="15">
        <f t="shared" si="10"/>
        <v>3486250</v>
      </c>
    </row>
    <row r="42" spans="1:12" s="2" customFormat="1" ht="63.75">
      <c r="A42" s="27" t="s">
        <v>62</v>
      </c>
      <c r="B42" s="21" t="s">
        <v>162</v>
      </c>
      <c r="C42" s="21" t="s">
        <v>38</v>
      </c>
      <c r="D42" s="21" t="s">
        <v>34</v>
      </c>
      <c r="E42" s="21" t="s">
        <v>45</v>
      </c>
      <c r="F42" s="15">
        <v>3108317</v>
      </c>
      <c r="G42" s="15">
        <v>3108317</v>
      </c>
      <c r="H42" s="6"/>
      <c r="I42" s="6"/>
      <c r="J42" s="13"/>
      <c r="K42" s="9"/>
      <c r="L42" s="9"/>
    </row>
    <row r="43" spans="1:12" s="2" customFormat="1" ht="51">
      <c r="A43" s="26" t="s">
        <v>63</v>
      </c>
      <c r="B43" s="21" t="s">
        <v>162</v>
      </c>
      <c r="C43" s="21" t="s">
        <v>38</v>
      </c>
      <c r="D43" s="21" t="s">
        <v>34</v>
      </c>
      <c r="E43" s="21" t="s">
        <v>46</v>
      </c>
      <c r="F43" s="15">
        <v>377933</v>
      </c>
      <c r="G43" s="15">
        <v>377933</v>
      </c>
      <c r="H43" s="6"/>
      <c r="I43" s="6"/>
      <c r="J43" s="13"/>
      <c r="K43" s="9"/>
      <c r="L43" s="9"/>
    </row>
    <row r="44" spans="1:12" s="2" customFormat="1" ht="25.5">
      <c r="A44" s="36" t="s">
        <v>167</v>
      </c>
      <c r="B44" s="21" t="s">
        <v>168</v>
      </c>
      <c r="C44" s="21"/>
      <c r="D44" s="21"/>
      <c r="E44" s="21"/>
      <c r="F44" s="15">
        <f aca="true" t="shared" si="11" ref="F44:G44">SUM(F45)</f>
        <v>2037600</v>
      </c>
      <c r="G44" s="15">
        <f t="shared" si="11"/>
        <v>2037600</v>
      </c>
      <c r="H44" s="6"/>
      <c r="I44" s="6"/>
      <c r="J44" s="13"/>
      <c r="K44" s="9"/>
      <c r="L44" s="12"/>
    </row>
    <row r="45" spans="1:12" s="2" customFormat="1" ht="51">
      <c r="A45" s="32" t="s">
        <v>258</v>
      </c>
      <c r="B45" s="21" t="s">
        <v>420</v>
      </c>
      <c r="C45" s="21" t="s">
        <v>36</v>
      </c>
      <c r="D45" s="21" t="s">
        <v>32</v>
      </c>
      <c r="E45" s="21" t="s">
        <v>49</v>
      </c>
      <c r="F45" s="15">
        <v>2037600</v>
      </c>
      <c r="G45" s="15">
        <v>2037600</v>
      </c>
      <c r="H45" s="6"/>
      <c r="I45" s="6"/>
      <c r="J45" s="14"/>
      <c r="K45" s="8"/>
      <c r="L45" s="12"/>
    </row>
    <row r="46" spans="1:12" s="2" customFormat="1" ht="12.75">
      <c r="A46" s="32" t="s">
        <v>21</v>
      </c>
      <c r="B46" s="21" t="s">
        <v>88</v>
      </c>
      <c r="C46" s="21"/>
      <c r="D46" s="21"/>
      <c r="E46" s="21"/>
      <c r="F46" s="15">
        <f>SUM(F47:F48)</f>
        <v>275859</v>
      </c>
      <c r="G46" s="15">
        <f>SUM(G47:G48)</f>
        <v>275859</v>
      </c>
      <c r="H46" s="6"/>
      <c r="I46" s="6"/>
      <c r="J46" s="14"/>
      <c r="K46" s="8"/>
      <c r="L46" s="12"/>
    </row>
    <row r="47" spans="1:12" s="2" customFormat="1" ht="38.25">
      <c r="A47" s="32" t="s">
        <v>90</v>
      </c>
      <c r="B47" s="21" t="s">
        <v>89</v>
      </c>
      <c r="C47" s="21" t="s">
        <v>38</v>
      </c>
      <c r="D47" s="21" t="s">
        <v>34</v>
      </c>
      <c r="E47" s="21" t="s">
        <v>49</v>
      </c>
      <c r="F47" s="15">
        <v>75859</v>
      </c>
      <c r="G47" s="15">
        <v>75859</v>
      </c>
      <c r="H47" s="6"/>
      <c r="I47" s="6"/>
      <c r="J47" s="14"/>
      <c r="K47" s="8"/>
      <c r="L47" s="12"/>
    </row>
    <row r="48" spans="1:12" s="2" customFormat="1" ht="38.25">
      <c r="A48" s="34" t="s">
        <v>383</v>
      </c>
      <c r="B48" s="21" t="s">
        <v>418</v>
      </c>
      <c r="C48" s="21" t="s">
        <v>38</v>
      </c>
      <c r="D48" s="21" t="s">
        <v>38</v>
      </c>
      <c r="E48" s="21" t="s">
        <v>46</v>
      </c>
      <c r="F48" s="15">
        <v>200000</v>
      </c>
      <c r="G48" s="15">
        <v>200000</v>
      </c>
      <c r="H48" s="6"/>
      <c r="I48" s="6"/>
      <c r="J48" s="14"/>
      <c r="K48" s="8"/>
      <c r="L48" s="12"/>
    </row>
    <row r="49" spans="1:12" s="2" customFormat="1" ht="29.25" customHeight="1">
      <c r="A49" s="34" t="s">
        <v>44</v>
      </c>
      <c r="B49" s="21" t="s">
        <v>155</v>
      </c>
      <c r="C49" s="21"/>
      <c r="D49" s="21"/>
      <c r="E49" s="21"/>
      <c r="F49" s="15">
        <f>SUM(F50:F56)</f>
        <v>245160367</v>
      </c>
      <c r="G49" s="15">
        <f>SUM(G50:G56)</f>
        <v>245716673</v>
      </c>
      <c r="H49" s="6"/>
      <c r="I49" s="6"/>
      <c r="J49" s="14"/>
      <c r="K49" s="8"/>
      <c r="L49" s="12"/>
    </row>
    <row r="50" spans="1:13" s="2" customFormat="1" ht="63.75">
      <c r="A50" s="34" t="s">
        <v>257</v>
      </c>
      <c r="B50" s="21" t="s">
        <v>419</v>
      </c>
      <c r="C50" s="21" t="s">
        <v>38</v>
      </c>
      <c r="D50" s="21" t="s">
        <v>34</v>
      </c>
      <c r="E50" s="21" t="s">
        <v>50</v>
      </c>
      <c r="F50" s="15">
        <v>37400</v>
      </c>
      <c r="G50" s="15">
        <v>37400</v>
      </c>
      <c r="H50" s="6"/>
      <c r="I50" s="6"/>
      <c r="J50" s="14"/>
      <c r="K50" s="8"/>
      <c r="L50" s="12"/>
      <c r="M50" s="11"/>
    </row>
    <row r="51" spans="1:13" s="2" customFormat="1" ht="89.25">
      <c r="A51" s="34" t="s">
        <v>53</v>
      </c>
      <c r="B51" s="21" t="s">
        <v>421</v>
      </c>
      <c r="C51" s="21" t="s">
        <v>38</v>
      </c>
      <c r="D51" s="21" t="s">
        <v>31</v>
      </c>
      <c r="E51" s="21" t="s">
        <v>50</v>
      </c>
      <c r="F51" s="41">
        <v>16521100</v>
      </c>
      <c r="G51" s="41">
        <v>16521100</v>
      </c>
      <c r="H51" s="6"/>
      <c r="I51" s="6"/>
      <c r="J51" s="14"/>
      <c r="K51" s="8"/>
      <c r="L51" s="12"/>
      <c r="M51" s="11"/>
    </row>
    <row r="52" spans="1:13" s="2" customFormat="1" ht="76.5">
      <c r="A52" s="34" t="s">
        <v>54</v>
      </c>
      <c r="B52" s="21" t="s">
        <v>422</v>
      </c>
      <c r="C52" s="21" t="s">
        <v>38</v>
      </c>
      <c r="D52" s="21" t="s">
        <v>31</v>
      </c>
      <c r="E52" s="21" t="s">
        <v>50</v>
      </c>
      <c r="F52" s="41">
        <v>168962900</v>
      </c>
      <c r="G52" s="41">
        <v>168962900</v>
      </c>
      <c r="H52" s="6"/>
      <c r="I52" s="6"/>
      <c r="J52" s="14"/>
      <c r="K52" s="8"/>
      <c r="L52" s="12"/>
      <c r="M52" s="11"/>
    </row>
    <row r="53" spans="1:13" s="2" customFormat="1" ht="38.25">
      <c r="A53" s="34" t="s">
        <v>124</v>
      </c>
      <c r="B53" s="21" t="s">
        <v>156</v>
      </c>
      <c r="C53" s="21" t="s">
        <v>38</v>
      </c>
      <c r="D53" s="21" t="s">
        <v>31</v>
      </c>
      <c r="E53" s="21" t="s">
        <v>50</v>
      </c>
      <c r="F53" s="41">
        <v>37568878</v>
      </c>
      <c r="G53" s="41">
        <v>36633889</v>
      </c>
      <c r="H53" s="6"/>
      <c r="I53" s="6"/>
      <c r="J53" s="14"/>
      <c r="K53" s="8"/>
      <c r="L53" s="12"/>
      <c r="M53" s="11"/>
    </row>
    <row r="54" spans="1:13" s="2" customFormat="1" ht="30" customHeight="1">
      <c r="A54" s="34" t="s">
        <v>126</v>
      </c>
      <c r="B54" s="21" t="s">
        <v>158</v>
      </c>
      <c r="C54" s="21" t="s">
        <v>38</v>
      </c>
      <c r="D54" s="21" t="s">
        <v>30</v>
      </c>
      <c r="E54" s="21" t="s">
        <v>50</v>
      </c>
      <c r="F54" s="41">
        <v>15083638</v>
      </c>
      <c r="G54" s="41">
        <v>16202108</v>
      </c>
      <c r="H54" s="6"/>
      <c r="I54" s="6"/>
      <c r="J54" s="14"/>
      <c r="K54" s="8"/>
      <c r="L54" s="12"/>
      <c r="M54" s="11"/>
    </row>
    <row r="55" spans="1:13" s="2" customFormat="1" ht="31.5" customHeight="1">
      <c r="A55" s="34" t="s">
        <v>125</v>
      </c>
      <c r="B55" s="21" t="s">
        <v>157</v>
      </c>
      <c r="C55" s="21" t="s">
        <v>38</v>
      </c>
      <c r="D55" s="21" t="s">
        <v>31</v>
      </c>
      <c r="E55" s="21" t="s">
        <v>50</v>
      </c>
      <c r="F55" s="41">
        <v>5107891</v>
      </c>
      <c r="G55" s="41">
        <v>5480716</v>
      </c>
      <c r="H55" s="6"/>
      <c r="I55" s="6"/>
      <c r="J55" s="14"/>
      <c r="K55" s="8"/>
      <c r="L55" s="12"/>
      <c r="M55" s="11"/>
    </row>
    <row r="56" spans="1:12" s="2" customFormat="1" ht="57" customHeight="1">
      <c r="A56" s="34" t="s">
        <v>103</v>
      </c>
      <c r="B56" s="21" t="s">
        <v>423</v>
      </c>
      <c r="C56" s="21" t="s">
        <v>38</v>
      </c>
      <c r="D56" s="21" t="s">
        <v>31</v>
      </c>
      <c r="E56" s="21" t="s">
        <v>50</v>
      </c>
      <c r="F56" s="41">
        <v>1878560</v>
      </c>
      <c r="G56" s="41">
        <v>1878560</v>
      </c>
      <c r="H56" s="6"/>
      <c r="I56" s="6"/>
      <c r="J56" s="14"/>
      <c r="K56" s="8"/>
      <c r="L56" s="12"/>
    </row>
    <row r="57" spans="1:7" s="2" customFormat="1" ht="12.75">
      <c r="A57" s="34" t="s">
        <v>92</v>
      </c>
      <c r="B57" s="21" t="s">
        <v>159</v>
      </c>
      <c r="C57" s="21"/>
      <c r="D57" s="21"/>
      <c r="E57" s="21"/>
      <c r="F57" s="15">
        <f>SUM(F58:F62)</f>
        <v>19709400</v>
      </c>
      <c r="G57" s="15">
        <f>SUM(G58:G62)</f>
        <v>19709400</v>
      </c>
    </row>
    <row r="58" spans="1:7" s="2" customFormat="1" ht="45" customHeight="1">
      <c r="A58" s="34" t="s">
        <v>256</v>
      </c>
      <c r="B58" s="21" t="s">
        <v>428</v>
      </c>
      <c r="C58" s="21" t="s">
        <v>38</v>
      </c>
      <c r="D58" s="21" t="s">
        <v>38</v>
      </c>
      <c r="E58" s="21" t="s">
        <v>50</v>
      </c>
      <c r="F58" s="15">
        <v>11865000</v>
      </c>
      <c r="G58" s="15">
        <v>11865000</v>
      </c>
    </row>
    <row r="59" spans="1:7" s="2" customFormat="1" ht="42.75" customHeight="1">
      <c r="A59" s="34" t="s">
        <v>396</v>
      </c>
      <c r="B59" s="21" t="s">
        <v>427</v>
      </c>
      <c r="C59" s="21" t="s">
        <v>38</v>
      </c>
      <c r="D59" s="21" t="s">
        <v>31</v>
      </c>
      <c r="E59" s="21" t="s">
        <v>50</v>
      </c>
      <c r="F59" s="15">
        <v>7219700</v>
      </c>
      <c r="G59" s="15">
        <v>7219700</v>
      </c>
    </row>
    <row r="60" spans="1:7" s="2" customFormat="1" ht="92.25" customHeight="1">
      <c r="A60" s="34" t="s">
        <v>395</v>
      </c>
      <c r="B60" s="21" t="s">
        <v>393</v>
      </c>
      <c r="C60" s="21" t="s">
        <v>38</v>
      </c>
      <c r="D60" s="21" t="s">
        <v>29</v>
      </c>
      <c r="E60" s="21" t="s">
        <v>50</v>
      </c>
      <c r="F60" s="41">
        <v>124000</v>
      </c>
      <c r="G60" s="41">
        <v>124000</v>
      </c>
    </row>
    <row r="61" spans="1:7" s="2" customFormat="1" ht="89.25" customHeight="1">
      <c r="A61" s="34" t="s">
        <v>395</v>
      </c>
      <c r="B61" s="21" t="s">
        <v>393</v>
      </c>
      <c r="C61" s="21" t="s">
        <v>38</v>
      </c>
      <c r="D61" s="21" t="s">
        <v>30</v>
      </c>
      <c r="E61" s="21" t="s">
        <v>50</v>
      </c>
      <c r="F61" s="41">
        <v>100700</v>
      </c>
      <c r="G61" s="41">
        <v>100700</v>
      </c>
    </row>
    <row r="62" spans="1:7" s="2" customFormat="1" ht="38.25">
      <c r="A62" s="34" t="s">
        <v>394</v>
      </c>
      <c r="B62" s="21" t="s">
        <v>160</v>
      </c>
      <c r="C62" s="21" t="s">
        <v>38</v>
      </c>
      <c r="D62" s="21" t="s">
        <v>38</v>
      </c>
      <c r="E62" s="21" t="s">
        <v>50</v>
      </c>
      <c r="F62" s="15">
        <v>400000</v>
      </c>
      <c r="G62" s="15">
        <v>400000</v>
      </c>
    </row>
    <row r="63" spans="1:64" s="30" customFormat="1" ht="25.5">
      <c r="A63" s="26" t="s">
        <v>47</v>
      </c>
      <c r="B63" s="21" t="s">
        <v>163</v>
      </c>
      <c r="C63" s="21"/>
      <c r="D63" s="21"/>
      <c r="E63" s="21"/>
      <c r="F63" s="15">
        <f aca="true" t="shared" si="12" ref="F63:G63">SUM(F64)</f>
        <v>9581</v>
      </c>
      <c r="G63" s="15">
        <f t="shared" si="12"/>
        <v>9581</v>
      </c>
      <c r="H63" s="43"/>
      <c r="I63" s="43"/>
      <c r="J63" s="43"/>
      <c r="K63" s="43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64" s="30" customFormat="1" ht="63" customHeight="1">
      <c r="A64" s="26" t="s">
        <v>123</v>
      </c>
      <c r="B64" s="21" t="s">
        <v>164</v>
      </c>
      <c r="C64" s="21" t="s">
        <v>38</v>
      </c>
      <c r="D64" s="21" t="s">
        <v>34</v>
      </c>
      <c r="E64" s="21" t="s">
        <v>48</v>
      </c>
      <c r="F64" s="15">
        <v>9581</v>
      </c>
      <c r="G64" s="15">
        <v>9581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" s="2" customFormat="1" ht="12.75">
      <c r="A65" s="21" t="s">
        <v>43</v>
      </c>
      <c r="B65" s="21" t="s">
        <v>165</v>
      </c>
      <c r="C65" s="21"/>
      <c r="D65" s="21"/>
      <c r="E65" s="21"/>
      <c r="F65" s="15">
        <f aca="true" t="shared" si="13" ref="F65:G65">SUM(F66:F68)</f>
        <v>18170779</v>
      </c>
      <c r="G65" s="15">
        <f t="shared" si="13"/>
        <v>18170779</v>
      </c>
    </row>
    <row r="66" spans="1:7" s="2" customFormat="1" ht="81" customHeight="1">
      <c r="A66" s="27" t="s">
        <v>120</v>
      </c>
      <c r="B66" s="21" t="s">
        <v>166</v>
      </c>
      <c r="C66" s="21" t="s">
        <v>38</v>
      </c>
      <c r="D66" s="21" t="s">
        <v>34</v>
      </c>
      <c r="E66" s="21" t="s">
        <v>45</v>
      </c>
      <c r="F66" s="41">
        <v>17042897</v>
      </c>
      <c r="G66" s="41">
        <v>17042897</v>
      </c>
    </row>
    <row r="67" spans="1:7" s="2" customFormat="1" ht="51">
      <c r="A67" s="27" t="s">
        <v>122</v>
      </c>
      <c r="B67" s="21" t="s">
        <v>166</v>
      </c>
      <c r="C67" s="21" t="s">
        <v>38</v>
      </c>
      <c r="D67" s="21" t="s">
        <v>34</v>
      </c>
      <c r="E67" s="21" t="s">
        <v>46</v>
      </c>
      <c r="F67" s="41">
        <v>1115576</v>
      </c>
      <c r="G67" s="41">
        <v>1115576</v>
      </c>
    </row>
    <row r="68" spans="1:7" s="2" customFormat="1" ht="60.75" customHeight="1">
      <c r="A68" s="26" t="s">
        <v>123</v>
      </c>
      <c r="B68" s="21" t="s">
        <v>166</v>
      </c>
      <c r="C68" s="21" t="s">
        <v>38</v>
      </c>
      <c r="D68" s="21" t="s">
        <v>34</v>
      </c>
      <c r="E68" s="21" t="s">
        <v>48</v>
      </c>
      <c r="F68" s="41">
        <v>12306</v>
      </c>
      <c r="G68" s="41">
        <v>12306</v>
      </c>
    </row>
    <row r="69" spans="1:7" s="2" customFormat="1" ht="21.75" customHeight="1">
      <c r="A69" s="26" t="s">
        <v>426</v>
      </c>
      <c r="B69" s="21" t="s">
        <v>424</v>
      </c>
      <c r="C69" s="21"/>
      <c r="D69" s="21"/>
      <c r="E69" s="21"/>
      <c r="F69" s="15">
        <f>F70</f>
        <v>133500</v>
      </c>
      <c r="G69" s="15">
        <f>G70</f>
        <v>133500</v>
      </c>
    </row>
    <row r="70" spans="1:7" s="2" customFormat="1" ht="59.25" customHeight="1">
      <c r="A70" s="26" t="s">
        <v>323</v>
      </c>
      <c r="B70" s="21" t="s">
        <v>425</v>
      </c>
      <c r="C70" s="21" t="s">
        <v>38</v>
      </c>
      <c r="D70" s="21" t="s">
        <v>31</v>
      </c>
      <c r="E70" s="21" t="s">
        <v>50</v>
      </c>
      <c r="F70" s="41">
        <v>133500</v>
      </c>
      <c r="G70" s="41">
        <v>133500</v>
      </c>
    </row>
    <row r="71" spans="1:7" s="2" customFormat="1" ht="25.5">
      <c r="A71" s="38" t="s">
        <v>324</v>
      </c>
      <c r="B71" s="20" t="s">
        <v>93</v>
      </c>
      <c r="C71" s="21"/>
      <c r="D71" s="21"/>
      <c r="E71" s="21"/>
      <c r="F71" s="17">
        <f>F72+F75+F78</f>
        <v>385400024</v>
      </c>
      <c r="G71" s="17">
        <f>G72+G75+G78</f>
        <v>225589938</v>
      </c>
    </row>
    <row r="72" spans="1:7" s="2" customFormat="1" ht="25.5">
      <c r="A72" s="36" t="s">
        <v>167</v>
      </c>
      <c r="B72" s="21" t="s">
        <v>171</v>
      </c>
      <c r="C72" s="21"/>
      <c r="D72" s="21"/>
      <c r="E72" s="21"/>
      <c r="F72" s="15">
        <f>SUM(F73:F74)</f>
        <v>9220900</v>
      </c>
      <c r="G72" s="15">
        <f>SUM(G73:G74)</f>
        <v>9220900</v>
      </c>
    </row>
    <row r="73" spans="1:7" s="2" customFormat="1" ht="57" customHeight="1">
      <c r="A73" s="36" t="s">
        <v>259</v>
      </c>
      <c r="B73" s="21" t="s">
        <v>437</v>
      </c>
      <c r="C73" s="21" t="s">
        <v>36</v>
      </c>
      <c r="D73" s="21" t="s">
        <v>32</v>
      </c>
      <c r="E73" s="21" t="s">
        <v>49</v>
      </c>
      <c r="F73" s="15">
        <v>8120500</v>
      </c>
      <c r="G73" s="15">
        <v>8120500</v>
      </c>
    </row>
    <row r="74" spans="1:7" s="2" customFormat="1" ht="63.75">
      <c r="A74" s="39" t="s">
        <v>302</v>
      </c>
      <c r="B74" s="21" t="s">
        <v>379</v>
      </c>
      <c r="C74" s="21" t="s">
        <v>36</v>
      </c>
      <c r="D74" s="21" t="s">
        <v>32</v>
      </c>
      <c r="E74" s="21" t="s">
        <v>49</v>
      </c>
      <c r="F74" s="15">
        <v>1100400</v>
      </c>
      <c r="G74" s="15">
        <v>1100400</v>
      </c>
    </row>
    <row r="75" spans="1:7" s="3" customFormat="1" ht="29.25" customHeight="1">
      <c r="A75" s="34" t="s">
        <v>44</v>
      </c>
      <c r="B75" s="21" t="s">
        <v>169</v>
      </c>
      <c r="C75" s="21"/>
      <c r="D75" s="21"/>
      <c r="E75" s="21"/>
      <c r="F75" s="15">
        <f>SUM(F76:F77)</f>
        <v>211391624</v>
      </c>
      <c r="G75" s="15">
        <f>SUM(G76:G77)</f>
        <v>216331538</v>
      </c>
    </row>
    <row r="76" spans="1:7" s="3" customFormat="1" ht="51.75" customHeight="1">
      <c r="A76" s="34" t="s">
        <v>52</v>
      </c>
      <c r="B76" s="21" t="s">
        <v>429</v>
      </c>
      <c r="C76" s="21" t="s">
        <v>38</v>
      </c>
      <c r="D76" s="21" t="s">
        <v>29</v>
      </c>
      <c r="E76" s="21" t="s">
        <v>50</v>
      </c>
      <c r="F76" s="41">
        <v>147038700</v>
      </c>
      <c r="G76" s="41">
        <v>147038700</v>
      </c>
    </row>
    <row r="77" spans="1:7" s="2" customFormat="1" ht="51.75" customHeight="1">
      <c r="A77" s="34" t="s">
        <v>94</v>
      </c>
      <c r="B77" s="21" t="s">
        <v>170</v>
      </c>
      <c r="C77" s="21" t="s">
        <v>38</v>
      </c>
      <c r="D77" s="21" t="s">
        <v>29</v>
      </c>
      <c r="E77" s="21" t="s">
        <v>50</v>
      </c>
      <c r="F77" s="41">
        <v>64352924</v>
      </c>
      <c r="G77" s="41">
        <v>69292838</v>
      </c>
    </row>
    <row r="78" spans="1:7" s="2" customFormat="1" ht="33" customHeight="1">
      <c r="A78" s="34" t="s">
        <v>430</v>
      </c>
      <c r="B78" s="21" t="s">
        <v>431</v>
      </c>
      <c r="C78" s="21"/>
      <c r="D78" s="21"/>
      <c r="E78" s="21"/>
      <c r="F78" s="15">
        <f>SUM(F79:F81)</f>
        <v>164787500</v>
      </c>
      <c r="G78" s="15">
        <f>SUM(G79:G81)</f>
        <v>37500</v>
      </c>
    </row>
    <row r="79" spans="1:7" s="2" customFormat="1" ht="93.75" customHeight="1">
      <c r="A79" s="34" t="s">
        <v>397</v>
      </c>
      <c r="B79" s="21" t="s">
        <v>432</v>
      </c>
      <c r="C79" s="21" t="s">
        <v>38</v>
      </c>
      <c r="D79" s="21" t="s">
        <v>29</v>
      </c>
      <c r="E79" s="21" t="s">
        <v>50</v>
      </c>
      <c r="F79" s="15">
        <v>37500</v>
      </c>
      <c r="G79" s="15">
        <v>37500</v>
      </c>
    </row>
    <row r="80" spans="1:7" s="2" customFormat="1" ht="79.5" customHeight="1">
      <c r="A80" s="39" t="s">
        <v>433</v>
      </c>
      <c r="B80" s="21" t="s">
        <v>434</v>
      </c>
      <c r="C80" s="21" t="s">
        <v>38</v>
      </c>
      <c r="D80" s="21" t="s">
        <v>29</v>
      </c>
      <c r="E80" s="21" t="s">
        <v>50</v>
      </c>
      <c r="F80" s="15">
        <v>3750000</v>
      </c>
      <c r="G80" s="15">
        <v>0</v>
      </c>
    </row>
    <row r="81" spans="1:7" s="2" customFormat="1" ht="42" customHeight="1">
      <c r="A81" s="34" t="s">
        <v>435</v>
      </c>
      <c r="B81" s="21" t="s">
        <v>436</v>
      </c>
      <c r="C81" s="21" t="s">
        <v>38</v>
      </c>
      <c r="D81" s="21" t="s">
        <v>29</v>
      </c>
      <c r="E81" s="21" t="s">
        <v>76</v>
      </c>
      <c r="F81" s="15">
        <v>161000000</v>
      </c>
      <c r="G81" s="15">
        <v>0</v>
      </c>
    </row>
    <row r="82" spans="1:7" s="2" customFormat="1" ht="12.75">
      <c r="A82" s="38" t="s">
        <v>327</v>
      </c>
      <c r="B82" s="20" t="s">
        <v>73</v>
      </c>
      <c r="C82" s="21"/>
      <c r="D82" s="21"/>
      <c r="E82" s="21"/>
      <c r="F82" s="17">
        <f aca="true" t="shared" si="14" ref="F82:G82">SUM(F83)</f>
        <v>279000</v>
      </c>
      <c r="G82" s="17">
        <f t="shared" si="14"/>
        <v>172000</v>
      </c>
    </row>
    <row r="83" spans="1:7" s="2" customFormat="1" ht="24" customHeight="1">
      <c r="A83" s="32" t="s">
        <v>439</v>
      </c>
      <c r="B83" s="42" t="s">
        <v>438</v>
      </c>
      <c r="C83" s="21"/>
      <c r="D83" s="21"/>
      <c r="E83" s="21"/>
      <c r="F83" s="15">
        <f aca="true" t="shared" si="15" ref="F83:G83">F84+F85</f>
        <v>279000</v>
      </c>
      <c r="G83" s="15">
        <f t="shared" si="15"/>
        <v>172000</v>
      </c>
    </row>
    <row r="84" spans="1:7" s="2" customFormat="1" ht="35.25" customHeight="1">
      <c r="A84" s="34" t="s">
        <v>129</v>
      </c>
      <c r="B84" s="21" t="s">
        <v>440</v>
      </c>
      <c r="C84" s="21" t="s">
        <v>38</v>
      </c>
      <c r="D84" s="21" t="s">
        <v>38</v>
      </c>
      <c r="E84" s="21" t="s">
        <v>46</v>
      </c>
      <c r="F84" s="15">
        <v>172000</v>
      </c>
      <c r="G84" s="15">
        <v>172000</v>
      </c>
    </row>
    <row r="85" spans="1:7" s="3" customFormat="1" ht="32.25" customHeight="1">
      <c r="A85" s="34" t="s">
        <v>287</v>
      </c>
      <c r="B85" s="21" t="s">
        <v>440</v>
      </c>
      <c r="C85" s="21" t="s">
        <v>38</v>
      </c>
      <c r="D85" s="21" t="s">
        <v>38</v>
      </c>
      <c r="E85" s="21" t="s">
        <v>50</v>
      </c>
      <c r="F85" s="15">
        <v>107000</v>
      </c>
      <c r="G85" s="15">
        <v>0</v>
      </c>
    </row>
    <row r="86" spans="1:12" s="2" customFormat="1" ht="28.5" customHeight="1">
      <c r="A86" s="38" t="s">
        <v>328</v>
      </c>
      <c r="B86" s="20" t="s">
        <v>69</v>
      </c>
      <c r="C86" s="21"/>
      <c r="D86" s="21"/>
      <c r="E86" s="21"/>
      <c r="F86" s="17">
        <f aca="true" t="shared" si="16" ref="F86:G86">F87</f>
        <v>7114801</v>
      </c>
      <c r="G86" s="17">
        <f t="shared" si="16"/>
        <v>7114801</v>
      </c>
      <c r="H86" s="6"/>
      <c r="I86" s="7"/>
      <c r="J86" s="8"/>
      <c r="K86" s="12"/>
      <c r="L86" s="11"/>
    </row>
    <row r="87" spans="1:12" s="2" customFormat="1" ht="30.75" customHeight="1">
      <c r="A87" s="32" t="s">
        <v>44</v>
      </c>
      <c r="B87" s="21" t="s">
        <v>70</v>
      </c>
      <c r="C87" s="21"/>
      <c r="D87" s="21"/>
      <c r="E87" s="21"/>
      <c r="F87" s="15">
        <f aca="true" t="shared" si="17" ref="F87:G87">SUM(F88)</f>
        <v>7114801</v>
      </c>
      <c r="G87" s="15">
        <f t="shared" si="17"/>
        <v>7114801</v>
      </c>
      <c r="H87" s="6"/>
      <c r="I87" s="6"/>
      <c r="J87" s="7"/>
      <c r="K87" s="8"/>
      <c r="L87" s="9"/>
    </row>
    <row r="88" spans="1:12" s="2" customFormat="1" ht="41.25" customHeight="1">
      <c r="A88" s="34" t="s">
        <v>260</v>
      </c>
      <c r="B88" s="21" t="s">
        <v>71</v>
      </c>
      <c r="C88" s="21" t="s">
        <v>29</v>
      </c>
      <c r="D88" s="21" t="s">
        <v>41</v>
      </c>
      <c r="E88" s="21" t="s">
        <v>50</v>
      </c>
      <c r="F88" s="41">
        <v>7114801</v>
      </c>
      <c r="G88" s="41">
        <v>7114801</v>
      </c>
      <c r="H88" s="11"/>
      <c r="I88" s="11"/>
      <c r="J88" s="11"/>
      <c r="K88" s="11"/>
      <c r="L88" s="11"/>
    </row>
    <row r="89" spans="1:7" s="2" customFormat="1" ht="39.75" customHeight="1">
      <c r="A89" s="28" t="s">
        <v>329</v>
      </c>
      <c r="B89" s="20" t="s">
        <v>172</v>
      </c>
      <c r="C89" s="21"/>
      <c r="D89" s="21"/>
      <c r="E89" s="21"/>
      <c r="F89" s="17">
        <f aca="true" t="shared" si="18" ref="F89:G89">F90+F92</f>
        <v>7164943</v>
      </c>
      <c r="G89" s="17">
        <f t="shared" si="18"/>
        <v>7164943</v>
      </c>
    </row>
    <row r="90" spans="1:7" s="2" customFormat="1" ht="19.5" customHeight="1">
      <c r="A90" s="26" t="s">
        <v>47</v>
      </c>
      <c r="B90" s="21" t="s">
        <v>173</v>
      </c>
      <c r="C90" s="21"/>
      <c r="D90" s="21"/>
      <c r="E90" s="21"/>
      <c r="F90" s="15">
        <f aca="true" t="shared" si="19" ref="F90:G90">SUM(F91)</f>
        <v>14036</v>
      </c>
      <c r="G90" s="15">
        <f t="shared" si="19"/>
        <v>14036</v>
      </c>
    </row>
    <row r="91" spans="1:7" s="2" customFormat="1" ht="27.75" customHeight="1">
      <c r="A91" s="26" t="s">
        <v>19</v>
      </c>
      <c r="B91" s="21" t="s">
        <v>174</v>
      </c>
      <c r="C91" s="21" t="s">
        <v>30</v>
      </c>
      <c r="D91" s="21" t="s">
        <v>34</v>
      </c>
      <c r="E91" s="21" t="s">
        <v>48</v>
      </c>
      <c r="F91" s="15">
        <v>14036</v>
      </c>
      <c r="G91" s="15">
        <v>14036</v>
      </c>
    </row>
    <row r="92" spans="1:7" s="2" customFormat="1" ht="29.25" customHeight="1">
      <c r="A92" s="32" t="s">
        <v>43</v>
      </c>
      <c r="B92" s="21" t="s">
        <v>175</v>
      </c>
      <c r="C92" s="21"/>
      <c r="D92" s="21"/>
      <c r="E92" s="21"/>
      <c r="F92" s="15">
        <f aca="true" t="shared" si="20" ref="F92:G92">SUM(F93:F95)</f>
        <v>7150907</v>
      </c>
      <c r="G92" s="15">
        <f t="shared" si="20"/>
        <v>7150907</v>
      </c>
    </row>
    <row r="93" spans="1:7" s="2" customFormat="1" ht="53.25" customHeight="1">
      <c r="A93" s="26" t="s">
        <v>119</v>
      </c>
      <c r="B93" s="21" t="s">
        <v>176</v>
      </c>
      <c r="C93" s="21" t="s">
        <v>30</v>
      </c>
      <c r="D93" s="21" t="s">
        <v>34</v>
      </c>
      <c r="E93" s="21" t="s">
        <v>45</v>
      </c>
      <c r="F93" s="41">
        <v>6339125</v>
      </c>
      <c r="G93" s="41">
        <v>6339125</v>
      </c>
    </row>
    <row r="94" spans="1:7" s="2" customFormat="1" ht="25.5">
      <c r="A94" s="26" t="s">
        <v>23</v>
      </c>
      <c r="B94" s="21" t="s">
        <v>176</v>
      </c>
      <c r="C94" s="21" t="s">
        <v>30</v>
      </c>
      <c r="D94" s="21" t="s">
        <v>34</v>
      </c>
      <c r="E94" s="21" t="s">
        <v>46</v>
      </c>
      <c r="F94" s="41">
        <v>808782</v>
      </c>
      <c r="G94" s="41">
        <v>808782</v>
      </c>
    </row>
    <row r="95" spans="1:7" s="2" customFormat="1" ht="25.5">
      <c r="A95" s="26" t="s">
        <v>19</v>
      </c>
      <c r="B95" s="21" t="s">
        <v>176</v>
      </c>
      <c r="C95" s="21" t="s">
        <v>30</v>
      </c>
      <c r="D95" s="21" t="s">
        <v>34</v>
      </c>
      <c r="E95" s="21" t="s">
        <v>48</v>
      </c>
      <c r="F95" s="41">
        <v>3000</v>
      </c>
      <c r="G95" s="41">
        <v>3000</v>
      </c>
    </row>
    <row r="96" spans="1:7" s="2" customFormat="1" ht="12.75">
      <c r="A96" s="38" t="s">
        <v>331</v>
      </c>
      <c r="B96" s="20" t="s">
        <v>109</v>
      </c>
      <c r="C96" s="21"/>
      <c r="D96" s="21"/>
      <c r="E96" s="21"/>
      <c r="F96" s="17">
        <f>SUM(F97+F100+F102+F112)+F116</f>
        <v>79267500</v>
      </c>
      <c r="G96" s="17">
        <f>SUM(G97+G100+G102+G112)+G116</f>
        <v>80951100</v>
      </c>
    </row>
    <row r="97" spans="1:7" s="2" customFormat="1" ht="16.5" customHeight="1">
      <c r="A97" s="26" t="s">
        <v>57</v>
      </c>
      <c r="B97" s="21" t="s">
        <v>178</v>
      </c>
      <c r="C97" s="21"/>
      <c r="D97" s="21"/>
      <c r="E97" s="21"/>
      <c r="F97" s="15">
        <f aca="true" t="shared" si="21" ref="F97:G97">SUM(F98:F99)</f>
        <v>1330600</v>
      </c>
      <c r="G97" s="15">
        <f t="shared" si="21"/>
        <v>1330600</v>
      </c>
    </row>
    <row r="98" spans="1:7" s="2" customFormat="1" ht="60.75" customHeight="1">
      <c r="A98" s="27" t="s">
        <v>263</v>
      </c>
      <c r="B98" s="21" t="s">
        <v>441</v>
      </c>
      <c r="C98" s="21" t="s">
        <v>36</v>
      </c>
      <c r="D98" s="21" t="s">
        <v>33</v>
      </c>
      <c r="E98" s="21" t="s">
        <v>45</v>
      </c>
      <c r="F98" s="41">
        <v>1199800</v>
      </c>
      <c r="G98" s="41">
        <v>1199800</v>
      </c>
    </row>
    <row r="99" spans="1:7" s="2" customFormat="1" ht="26.45" customHeight="1">
      <c r="A99" s="26" t="s">
        <v>128</v>
      </c>
      <c r="B99" s="21" t="s">
        <v>441</v>
      </c>
      <c r="C99" s="21" t="s">
        <v>36</v>
      </c>
      <c r="D99" s="21" t="s">
        <v>33</v>
      </c>
      <c r="E99" s="21" t="s">
        <v>46</v>
      </c>
      <c r="F99" s="41">
        <v>130800</v>
      </c>
      <c r="G99" s="41">
        <v>130800</v>
      </c>
    </row>
    <row r="100" spans="1:7" s="2" customFormat="1" ht="13.15" customHeight="1">
      <c r="A100" s="32" t="s">
        <v>83</v>
      </c>
      <c r="B100" s="21" t="s">
        <v>179</v>
      </c>
      <c r="C100" s="21"/>
      <c r="D100" s="21"/>
      <c r="E100" s="21"/>
      <c r="F100" s="15">
        <f aca="true" t="shared" si="22" ref="F100:G100">SUM(F101)</f>
        <v>5234600</v>
      </c>
      <c r="G100" s="15">
        <f t="shared" si="22"/>
        <v>5234600</v>
      </c>
    </row>
    <row r="101" spans="1:7" s="2" customFormat="1" ht="72.75" customHeight="1">
      <c r="A101" s="36" t="s">
        <v>409</v>
      </c>
      <c r="B101" s="21" t="s">
        <v>442</v>
      </c>
      <c r="C101" s="21" t="s">
        <v>36</v>
      </c>
      <c r="D101" s="21" t="s">
        <v>32</v>
      </c>
      <c r="E101" s="21" t="s">
        <v>76</v>
      </c>
      <c r="F101" s="15">
        <v>5234600</v>
      </c>
      <c r="G101" s="15">
        <v>5234600</v>
      </c>
    </row>
    <row r="102" spans="1:7" s="2" customFormat="1" ht="15" customHeight="1">
      <c r="A102" s="26" t="s">
        <v>108</v>
      </c>
      <c r="B102" s="21" t="s">
        <v>110</v>
      </c>
      <c r="C102" s="21"/>
      <c r="D102" s="21"/>
      <c r="E102" s="21"/>
      <c r="F102" s="15">
        <f>SUM(F103:F111)</f>
        <v>46785900</v>
      </c>
      <c r="G102" s="15">
        <f>SUM(G103:G111)</f>
        <v>48192500</v>
      </c>
    </row>
    <row r="103" spans="1:7" s="3" customFormat="1" ht="84.75" customHeight="1">
      <c r="A103" s="36" t="s">
        <v>330</v>
      </c>
      <c r="B103" s="21" t="s">
        <v>449</v>
      </c>
      <c r="C103" s="21" t="s">
        <v>36</v>
      </c>
      <c r="D103" s="21" t="s">
        <v>32</v>
      </c>
      <c r="E103" s="21" t="s">
        <v>46</v>
      </c>
      <c r="F103" s="41">
        <v>173100</v>
      </c>
      <c r="G103" s="41">
        <v>174000</v>
      </c>
    </row>
    <row r="104" spans="1:7" s="2" customFormat="1" ht="87.75" customHeight="1">
      <c r="A104" s="36" t="s">
        <v>4</v>
      </c>
      <c r="B104" s="21" t="s">
        <v>449</v>
      </c>
      <c r="C104" s="21" t="s">
        <v>36</v>
      </c>
      <c r="D104" s="21" t="s">
        <v>32</v>
      </c>
      <c r="E104" s="21" t="s">
        <v>49</v>
      </c>
      <c r="F104" s="41">
        <v>11590000</v>
      </c>
      <c r="G104" s="41">
        <v>11620000</v>
      </c>
    </row>
    <row r="105" spans="1:7" s="2" customFormat="1" ht="48.75" customHeight="1">
      <c r="A105" s="32" t="s">
        <v>338</v>
      </c>
      <c r="B105" s="21" t="s">
        <v>445</v>
      </c>
      <c r="C105" s="21" t="s">
        <v>36</v>
      </c>
      <c r="D105" s="21" t="s">
        <v>32</v>
      </c>
      <c r="E105" s="21" t="s">
        <v>46</v>
      </c>
      <c r="F105" s="41">
        <v>162900</v>
      </c>
      <c r="G105" s="41">
        <v>169400</v>
      </c>
    </row>
    <row r="106" spans="1:7" s="2" customFormat="1" ht="47.25" customHeight="1">
      <c r="A106" s="32" t="s">
        <v>2</v>
      </c>
      <c r="B106" s="21" t="s">
        <v>445</v>
      </c>
      <c r="C106" s="21" t="s">
        <v>36</v>
      </c>
      <c r="D106" s="21" t="s">
        <v>32</v>
      </c>
      <c r="E106" s="21" t="s">
        <v>49</v>
      </c>
      <c r="F106" s="41">
        <v>10860100</v>
      </c>
      <c r="G106" s="41">
        <v>11290300</v>
      </c>
    </row>
    <row r="107" spans="1:7" s="2" customFormat="1" ht="75.75" customHeight="1">
      <c r="A107" s="36" t="s">
        <v>340</v>
      </c>
      <c r="B107" s="21" t="s">
        <v>444</v>
      </c>
      <c r="C107" s="21" t="s">
        <v>36</v>
      </c>
      <c r="D107" s="21" t="s">
        <v>32</v>
      </c>
      <c r="E107" s="21" t="s">
        <v>46</v>
      </c>
      <c r="F107" s="41">
        <v>44000</v>
      </c>
      <c r="G107" s="41">
        <v>45700</v>
      </c>
    </row>
    <row r="108" spans="1:7" s="2" customFormat="1" ht="53.25" customHeight="1">
      <c r="A108" s="36" t="s">
        <v>5</v>
      </c>
      <c r="B108" s="21" t="s">
        <v>444</v>
      </c>
      <c r="C108" s="21" t="s">
        <v>36</v>
      </c>
      <c r="D108" s="21" t="s">
        <v>32</v>
      </c>
      <c r="E108" s="21" t="s">
        <v>49</v>
      </c>
      <c r="F108" s="41">
        <v>2930400</v>
      </c>
      <c r="G108" s="41">
        <v>3047700</v>
      </c>
    </row>
    <row r="109" spans="1:7" s="2" customFormat="1" ht="97.5" customHeight="1">
      <c r="A109" s="36" t="s">
        <v>6</v>
      </c>
      <c r="B109" s="21" t="s">
        <v>374</v>
      </c>
      <c r="C109" s="21" t="s">
        <v>36</v>
      </c>
      <c r="D109" s="21" t="s">
        <v>32</v>
      </c>
      <c r="E109" s="21" t="s">
        <v>49</v>
      </c>
      <c r="F109" s="41">
        <v>20500400</v>
      </c>
      <c r="G109" s="41">
        <v>21320400</v>
      </c>
    </row>
    <row r="110" spans="1:7" s="5" customFormat="1" ht="25.5">
      <c r="A110" s="26" t="s">
        <v>130</v>
      </c>
      <c r="B110" s="21" t="s">
        <v>111</v>
      </c>
      <c r="C110" s="21" t="s">
        <v>36</v>
      </c>
      <c r="D110" s="21" t="s">
        <v>33</v>
      </c>
      <c r="E110" s="21" t="s">
        <v>46</v>
      </c>
      <c r="F110" s="15">
        <v>415000</v>
      </c>
      <c r="G110" s="15">
        <v>415000</v>
      </c>
    </row>
    <row r="111" spans="1:7" s="2" customFormat="1" ht="25.5">
      <c r="A111" s="32" t="s">
        <v>7</v>
      </c>
      <c r="B111" s="21" t="s">
        <v>111</v>
      </c>
      <c r="C111" s="21" t="s">
        <v>36</v>
      </c>
      <c r="D111" s="21" t="s">
        <v>33</v>
      </c>
      <c r="E111" s="21" t="s">
        <v>49</v>
      </c>
      <c r="F111" s="15">
        <v>110000</v>
      </c>
      <c r="G111" s="15">
        <v>110000</v>
      </c>
    </row>
    <row r="112" spans="1:7" s="2" customFormat="1" ht="33" customHeight="1">
      <c r="A112" s="33" t="s">
        <v>43</v>
      </c>
      <c r="B112" s="21" t="s">
        <v>177</v>
      </c>
      <c r="C112" s="21"/>
      <c r="D112" s="21"/>
      <c r="E112" s="21"/>
      <c r="F112" s="15">
        <f aca="true" t="shared" si="23" ref="F112:G112">SUM(F113:F115)</f>
        <v>24563900</v>
      </c>
      <c r="G112" s="15">
        <f t="shared" si="23"/>
        <v>24840900</v>
      </c>
    </row>
    <row r="113" spans="1:7" s="2" customFormat="1" ht="73.5" customHeight="1">
      <c r="A113" s="27" t="s">
        <v>261</v>
      </c>
      <c r="B113" s="21" t="s">
        <v>443</v>
      </c>
      <c r="C113" s="21" t="s">
        <v>36</v>
      </c>
      <c r="D113" s="21" t="s">
        <v>32</v>
      </c>
      <c r="E113" s="21" t="s">
        <v>45</v>
      </c>
      <c r="F113" s="41">
        <v>18304300</v>
      </c>
      <c r="G113" s="41">
        <v>18304300</v>
      </c>
    </row>
    <row r="114" spans="1:7" s="2" customFormat="1" ht="51">
      <c r="A114" s="26" t="s">
        <v>262</v>
      </c>
      <c r="B114" s="21" t="s">
        <v>443</v>
      </c>
      <c r="C114" s="21" t="s">
        <v>36</v>
      </c>
      <c r="D114" s="21" t="s">
        <v>32</v>
      </c>
      <c r="E114" s="21" t="s">
        <v>46</v>
      </c>
      <c r="F114" s="41">
        <v>5359600</v>
      </c>
      <c r="G114" s="41">
        <v>5636600</v>
      </c>
    </row>
    <row r="115" spans="1:7" s="2" customFormat="1" ht="46.5" customHeight="1">
      <c r="A115" s="26" t="s">
        <v>13</v>
      </c>
      <c r="B115" s="21" t="s">
        <v>443</v>
      </c>
      <c r="C115" s="21" t="s">
        <v>36</v>
      </c>
      <c r="D115" s="21" t="s">
        <v>32</v>
      </c>
      <c r="E115" s="21" t="s">
        <v>48</v>
      </c>
      <c r="F115" s="41">
        <v>900000</v>
      </c>
      <c r="G115" s="41">
        <v>900000</v>
      </c>
    </row>
    <row r="116" spans="1:7" s="2" customFormat="1" ht="12.75">
      <c r="A116" s="26" t="s">
        <v>447</v>
      </c>
      <c r="B116" s="21" t="s">
        <v>448</v>
      </c>
      <c r="C116" s="21"/>
      <c r="D116" s="21"/>
      <c r="E116" s="21"/>
      <c r="F116" s="41">
        <f>F117+F118</f>
        <v>1352500</v>
      </c>
      <c r="G116" s="41">
        <f>G117+G118</f>
        <v>1352500</v>
      </c>
    </row>
    <row r="117" spans="1:7" s="2" customFormat="1" ht="51">
      <c r="A117" s="32" t="s">
        <v>339</v>
      </c>
      <c r="B117" s="21" t="s">
        <v>446</v>
      </c>
      <c r="C117" s="21" t="s">
        <v>36</v>
      </c>
      <c r="D117" s="21" t="s">
        <v>32</v>
      </c>
      <c r="E117" s="21" t="s">
        <v>46</v>
      </c>
      <c r="F117" s="41">
        <v>20000</v>
      </c>
      <c r="G117" s="41">
        <v>20000</v>
      </c>
    </row>
    <row r="118" spans="1:7" s="2" customFormat="1" ht="51">
      <c r="A118" s="32" t="s">
        <v>3</v>
      </c>
      <c r="B118" s="21" t="s">
        <v>446</v>
      </c>
      <c r="C118" s="21" t="s">
        <v>36</v>
      </c>
      <c r="D118" s="21" t="s">
        <v>32</v>
      </c>
      <c r="E118" s="21" t="s">
        <v>49</v>
      </c>
      <c r="F118" s="41">
        <v>1332500</v>
      </c>
      <c r="G118" s="41">
        <v>1332500</v>
      </c>
    </row>
    <row r="119" spans="1:7" s="2" customFormat="1" ht="25.5">
      <c r="A119" s="28" t="s">
        <v>332</v>
      </c>
      <c r="B119" s="20" t="s">
        <v>107</v>
      </c>
      <c r="C119" s="21"/>
      <c r="D119" s="21"/>
      <c r="E119" s="21"/>
      <c r="F119" s="17">
        <f>SUM(F120+F127+F129+F131+F165+F167)</f>
        <v>172815900</v>
      </c>
      <c r="G119" s="17">
        <f>SUM(G120+G127+G129+G131+G165+G167)</f>
        <v>174459400</v>
      </c>
    </row>
    <row r="120" spans="1:7" s="2" customFormat="1" ht="12.75">
      <c r="A120" s="26" t="s">
        <v>57</v>
      </c>
      <c r="B120" s="21" t="s">
        <v>187</v>
      </c>
      <c r="C120" s="21"/>
      <c r="D120" s="21"/>
      <c r="E120" s="21"/>
      <c r="F120" s="15">
        <f>SUM(F121:F126)</f>
        <v>14120800</v>
      </c>
      <c r="G120" s="15">
        <f>SUM(G121:G126)</f>
        <v>13925800</v>
      </c>
    </row>
    <row r="121" spans="1:7" s="2" customFormat="1" ht="63.75">
      <c r="A121" s="27" t="s">
        <v>62</v>
      </c>
      <c r="B121" s="21" t="s">
        <v>188</v>
      </c>
      <c r="C121" s="21" t="s">
        <v>36</v>
      </c>
      <c r="D121" s="21" t="s">
        <v>33</v>
      </c>
      <c r="E121" s="21" t="s">
        <v>45</v>
      </c>
      <c r="F121" s="41">
        <v>3697000</v>
      </c>
      <c r="G121" s="41">
        <v>3502000</v>
      </c>
    </row>
    <row r="122" spans="1:7" s="2" customFormat="1" ht="63.75">
      <c r="A122" s="27" t="s">
        <v>116</v>
      </c>
      <c r="B122" s="21" t="s">
        <v>450</v>
      </c>
      <c r="C122" s="21" t="s">
        <v>36</v>
      </c>
      <c r="D122" s="21" t="s">
        <v>33</v>
      </c>
      <c r="E122" s="21" t="s">
        <v>45</v>
      </c>
      <c r="F122" s="15">
        <v>7337900</v>
      </c>
      <c r="G122" s="15">
        <v>7337900</v>
      </c>
    </row>
    <row r="123" spans="1:7" s="2" customFormat="1" ht="38.25">
      <c r="A123" s="26" t="s">
        <v>132</v>
      </c>
      <c r="B123" s="21" t="s">
        <v>450</v>
      </c>
      <c r="C123" s="21" t="s">
        <v>36</v>
      </c>
      <c r="D123" s="21" t="s">
        <v>33</v>
      </c>
      <c r="E123" s="21" t="s">
        <v>46</v>
      </c>
      <c r="F123" s="15">
        <v>1362300</v>
      </c>
      <c r="G123" s="15">
        <v>1362300</v>
      </c>
    </row>
    <row r="124" spans="1:7" s="2" customFormat="1" ht="25.5">
      <c r="A124" s="26" t="s">
        <v>14</v>
      </c>
      <c r="B124" s="21" t="s">
        <v>450</v>
      </c>
      <c r="C124" s="21" t="s">
        <v>36</v>
      </c>
      <c r="D124" s="21" t="s">
        <v>33</v>
      </c>
      <c r="E124" s="21" t="s">
        <v>48</v>
      </c>
      <c r="F124" s="15">
        <v>5000</v>
      </c>
      <c r="G124" s="15">
        <v>5000</v>
      </c>
    </row>
    <row r="125" spans="1:7" s="2" customFormat="1" ht="69" customHeight="1">
      <c r="A125" s="27" t="s">
        <v>252</v>
      </c>
      <c r="B125" s="21" t="s">
        <v>451</v>
      </c>
      <c r="C125" s="21" t="s">
        <v>36</v>
      </c>
      <c r="D125" s="21" t="s">
        <v>33</v>
      </c>
      <c r="E125" s="21" t="s">
        <v>45</v>
      </c>
      <c r="F125" s="15">
        <f aca="true" t="shared" si="24" ref="F125:G125">1116550+334450</f>
        <v>1451000</v>
      </c>
      <c r="G125" s="15">
        <f t="shared" si="24"/>
        <v>1451000</v>
      </c>
    </row>
    <row r="126" spans="1:7" s="2" customFormat="1" ht="48" customHeight="1">
      <c r="A126" s="26" t="s">
        <v>133</v>
      </c>
      <c r="B126" s="21" t="s">
        <v>451</v>
      </c>
      <c r="C126" s="21" t="s">
        <v>36</v>
      </c>
      <c r="D126" s="21" t="s">
        <v>33</v>
      </c>
      <c r="E126" s="21" t="s">
        <v>46</v>
      </c>
      <c r="F126" s="15">
        <f aca="true" t="shared" si="25" ref="F126:G126">96000+171600</f>
        <v>267600</v>
      </c>
      <c r="G126" s="15">
        <f t="shared" si="25"/>
        <v>267600</v>
      </c>
    </row>
    <row r="127" spans="1:7" s="2" customFormat="1" ht="19.5" customHeight="1">
      <c r="A127" s="34" t="s">
        <v>21</v>
      </c>
      <c r="B127" s="21" t="s">
        <v>189</v>
      </c>
      <c r="C127" s="21"/>
      <c r="D127" s="21"/>
      <c r="E127" s="21"/>
      <c r="F127" s="15">
        <f aca="true" t="shared" si="26" ref="F127:G127">SUM(F128)</f>
        <v>120000</v>
      </c>
      <c r="G127" s="15">
        <f t="shared" si="26"/>
        <v>90000</v>
      </c>
    </row>
    <row r="128" spans="1:7" s="2" customFormat="1" ht="31.5" customHeight="1">
      <c r="A128" s="26" t="s">
        <v>253</v>
      </c>
      <c r="B128" s="21" t="s">
        <v>190</v>
      </c>
      <c r="C128" s="21" t="s">
        <v>36</v>
      </c>
      <c r="D128" s="21" t="s">
        <v>33</v>
      </c>
      <c r="E128" s="21" t="s">
        <v>46</v>
      </c>
      <c r="F128" s="15">
        <v>120000</v>
      </c>
      <c r="G128" s="15">
        <v>90000</v>
      </c>
    </row>
    <row r="129" spans="1:7" s="2" customFormat="1" ht="27.75" customHeight="1">
      <c r="A129" s="34" t="s">
        <v>44</v>
      </c>
      <c r="B129" s="21" t="s">
        <v>180</v>
      </c>
      <c r="C129" s="21"/>
      <c r="D129" s="21"/>
      <c r="E129" s="21"/>
      <c r="F129" s="15">
        <f aca="true" t="shared" si="27" ref="F129:G129">SUM(F130)</f>
        <v>15190800</v>
      </c>
      <c r="G129" s="15">
        <f t="shared" si="27"/>
        <v>15259800</v>
      </c>
    </row>
    <row r="130" spans="1:7" s="2" customFormat="1" ht="41.25" customHeight="1">
      <c r="A130" s="26" t="s">
        <v>127</v>
      </c>
      <c r="B130" s="21" t="s">
        <v>452</v>
      </c>
      <c r="C130" s="21" t="s">
        <v>36</v>
      </c>
      <c r="D130" s="21" t="s">
        <v>31</v>
      </c>
      <c r="E130" s="21" t="s">
        <v>50</v>
      </c>
      <c r="F130" s="41">
        <v>15190800</v>
      </c>
      <c r="G130" s="41">
        <v>15259800</v>
      </c>
    </row>
    <row r="131" spans="1:7" s="2" customFormat="1" ht="12.75">
      <c r="A131" s="26" t="s">
        <v>108</v>
      </c>
      <c r="B131" s="21" t="s">
        <v>181</v>
      </c>
      <c r="C131" s="21"/>
      <c r="D131" s="21"/>
      <c r="E131" s="21"/>
      <c r="F131" s="15">
        <f aca="true" t="shared" si="28" ref="F131:G131">SUM(F132:F164)</f>
        <v>136329300</v>
      </c>
      <c r="G131" s="15">
        <f t="shared" si="28"/>
        <v>138428800</v>
      </c>
    </row>
    <row r="132" spans="1:7" s="2" customFormat="1" ht="51">
      <c r="A132" s="32" t="s">
        <v>333</v>
      </c>
      <c r="B132" s="21" t="s">
        <v>453</v>
      </c>
      <c r="C132" s="21" t="s">
        <v>36</v>
      </c>
      <c r="D132" s="21" t="s">
        <v>30</v>
      </c>
      <c r="E132" s="21" t="s">
        <v>46</v>
      </c>
      <c r="F132" s="15">
        <v>670000</v>
      </c>
      <c r="G132" s="15">
        <v>695000</v>
      </c>
    </row>
    <row r="133" spans="1:7" s="2" customFormat="1" ht="43.5" customHeight="1">
      <c r="A133" s="32" t="s">
        <v>135</v>
      </c>
      <c r="B133" s="21" t="s">
        <v>453</v>
      </c>
      <c r="C133" s="21" t="s">
        <v>36</v>
      </c>
      <c r="D133" s="21" t="s">
        <v>30</v>
      </c>
      <c r="E133" s="21" t="s">
        <v>49</v>
      </c>
      <c r="F133" s="15">
        <v>43860500</v>
      </c>
      <c r="G133" s="15">
        <v>45616700</v>
      </c>
    </row>
    <row r="134" spans="1:7" s="2" customFormat="1" ht="42" customHeight="1">
      <c r="A134" s="32" t="s">
        <v>334</v>
      </c>
      <c r="B134" s="21" t="s">
        <v>454</v>
      </c>
      <c r="C134" s="21" t="s">
        <v>36</v>
      </c>
      <c r="D134" s="21" t="s">
        <v>30</v>
      </c>
      <c r="E134" s="21" t="s">
        <v>46</v>
      </c>
      <c r="F134" s="15">
        <v>32500</v>
      </c>
      <c r="G134" s="15">
        <v>33600</v>
      </c>
    </row>
    <row r="135" spans="1:7" s="2" customFormat="1" ht="41.25" customHeight="1">
      <c r="A135" s="32" t="s">
        <v>136</v>
      </c>
      <c r="B135" s="21" t="s">
        <v>454</v>
      </c>
      <c r="C135" s="21" t="s">
        <v>36</v>
      </c>
      <c r="D135" s="21" t="s">
        <v>30</v>
      </c>
      <c r="E135" s="21" t="s">
        <v>49</v>
      </c>
      <c r="F135" s="15">
        <v>2128200</v>
      </c>
      <c r="G135" s="15">
        <v>2209200</v>
      </c>
    </row>
    <row r="136" spans="1:7" s="2" customFormat="1" ht="41.25" customHeight="1">
      <c r="A136" s="32" t="s">
        <v>335</v>
      </c>
      <c r="B136" s="21" t="s">
        <v>455</v>
      </c>
      <c r="C136" s="21" t="s">
        <v>36</v>
      </c>
      <c r="D136" s="21" t="s">
        <v>30</v>
      </c>
      <c r="E136" s="21" t="s">
        <v>46</v>
      </c>
      <c r="F136" s="15">
        <v>407000</v>
      </c>
      <c r="G136" s="15">
        <v>407000</v>
      </c>
    </row>
    <row r="137" spans="1:7" s="2" customFormat="1" ht="38.25">
      <c r="A137" s="32" t="s">
        <v>137</v>
      </c>
      <c r="B137" s="21" t="s">
        <v>455</v>
      </c>
      <c r="C137" s="21" t="s">
        <v>36</v>
      </c>
      <c r="D137" s="21" t="s">
        <v>30</v>
      </c>
      <c r="E137" s="21" t="s">
        <v>49</v>
      </c>
      <c r="F137" s="15">
        <v>26717200</v>
      </c>
      <c r="G137" s="15">
        <v>26717200</v>
      </c>
    </row>
    <row r="138" spans="1:7" s="2" customFormat="1" ht="55.5" customHeight="1">
      <c r="A138" s="36" t="s">
        <v>336</v>
      </c>
      <c r="B138" s="21" t="s">
        <v>456</v>
      </c>
      <c r="C138" s="21" t="s">
        <v>36</v>
      </c>
      <c r="D138" s="21" t="s">
        <v>30</v>
      </c>
      <c r="E138" s="21" t="s">
        <v>46</v>
      </c>
      <c r="F138" s="15">
        <v>2700</v>
      </c>
      <c r="G138" s="15">
        <v>2800</v>
      </c>
    </row>
    <row r="139" spans="1:7" s="2" customFormat="1" ht="51">
      <c r="A139" s="32" t="s">
        <v>0</v>
      </c>
      <c r="B139" s="21" t="s">
        <v>456</v>
      </c>
      <c r="C139" s="21" t="s">
        <v>36</v>
      </c>
      <c r="D139" s="21" t="s">
        <v>30</v>
      </c>
      <c r="E139" s="21" t="s">
        <v>49</v>
      </c>
      <c r="F139" s="15">
        <v>180300</v>
      </c>
      <c r="G139" s="15">
        <v>187700</v>
      </c>
    </row>
    <row r="140" spans="1:7" s="2" customFormat="1" ht="51">
      <c r="A140" s="32" t="s">
        <v>337</v>
      </c>
      <c r="B140" s="21" t="s">
        <v>457</v>
      </c>
      <c r="C140" s="21" t="s">
        <v>36</v>
      </c>
      <c r="D140" s="21" t="s">
        <v>30</v>
      </c>
      <c r="E140" s="21" t="s">
        <v>46</v>
      </c>
      <c r="F140" s="15">
        <v>350</v>
      </c>
      <c r="G140" s="15">
        <v>350</v>
      </c>
    </row>
    <row r="141" spans="1:7" s="2" customFormat="1" ht="42" customHeight="1">
      <c r="A141" s="32" t="s">
        <v>1</v>
      </c>
      <c r="B141" s="21" t="s">
        <v>457</v>
      </c>
      <c r="C141" s="21" t="s">
        <v>36</v>
      </c>
      <c r="D141" s="21" t="s">
        <v>30</v>
      </c>
      <c r="E141" s="21" t="s">
        <v>49</v>
      </c>
      <c r="F141" s="15">
        <v>22950</v>
      </c>
      <c r="G141" s="15">
        <v>22950</v>
      </c>
    </row>
    <row r="142" spans="1:7" s="4" customFormat="1" ht="67.5" customHeight="1">
      <c r="A142" s="27" t="s">
        <v>245</v>
      </c>
      <c r="B142" s="21" t="s">
        <v>458</v>
      </c>
      <c r="C142" s="21" t="s">
        <v>36</v>
      </c>
      <c r="D142" s="21" t="s">
        <v>30</v>
      </c>
      <c r="E142" s="21" t="s">
        <v>46</v>
      </c>
      <c r="F142" s="15">
        <v>55000</v>
      </c>
      <c r="G142" s="15">
        <v>55000</v>
      </c>
    </row>
    <row r="143" spans="1:7" s="2" customFormat="1" ht="54" customHeight="1">
      <c r="A143" s="36" t="s">
        <v>246</v>
      </c>
      <c r="B143" s="21" t="s">
        <v>458</v>
      </c>
      <c r="C143" s="21" t="s">
        <v>36</v>
      </c>
      <c r="D143" s="21" t="s">
        <v>30</v>
      </c>
      <c r="E143" s="21" t="s">
        <v>49</v>
      </c>
      <c r="F143" s="15">
        <v>3592700</v>
      </c>
      <c r="G143" s="15">
        <v>3592700</v>
      </c>
    </row>
    <row r="144" spans="1:7" s="3" customFormat="1" ht="37.15" customHeight="1">
      <c r="A144" s="32" t="s">
        <v>133</v>
      </c>
      <c r="B144" s="21" t="s">
        <v>459</v>
      </c>
      <c r="C144" s="21" t="s">
        <v>36</v>
      </c>
      <c r="D144" s="21" t="s">
        <v>30</v>
      </c>
      <c r="E144" s="21" t="s">
        <v>46</v>
      </c>
      <c r="F144" s="15">
        <v>311400</v>
      </c>
      <c r="G144" s="15">
        <v>311400</v>
      </c>
    </row>
    <row r="145" spans="1:7" s="2" customFormat="1" ht="27.6" customHeight="1">
      <c r="A145" s="32" t="s">
        <v>296</v>
      </c>
      <c r="B145" s="21" t="s">
        <v>459</v>
      </c>
      <c r="C145" s="21" t="s">
        <v>36</v>
      </c>
      <c r="D145" s="21" t="s">
        <v>30</v>
      </c>
      <c r="E145" s="21" t="s">
        <v>49</v>
      </c>
      <c r="F145" s="15">
        <v>20761100</v>
      </c>
      <c r="G145" s="15">
        <v>20761100</v>
      </c>
    </row>
    <row r="146" spans="1:7" s="2" customFormat="1" ht="72.75" customHeight="1">
      <c r="A146" s="36" t="s">
        <v>461</v>
      </c>
      <c r="B146" s="21" t="s">
        <v>460</v>
      </c>
      <c r="C146" s="21" t="s">
        <v>36</v>
      </c>
      <c r="D146" s="21" t="s">
        <v>30</v>
      </c>
      <c r="E146" s="21" t="s">
        <v>46</v>
      </c>
      <c r="F146" s="15">
        <v>5700</v>
      </c>
      <c r="G146" s="15">
        <v>5700</v>
      </c>
    </row>
    <row r="147" spans="1:7" s="2" customFormat="1" ht="61.5" customHeight="1">
      <c r="A147" s="36" t="s">
        <v>248</v>
      </c>
      <c r="B147" s="21" t="s">
        <v>460</v>
      </c>
      <c r="C147" s="21" t="s">
        <v>36</v>
      </c>
      <c r="D147" s="21" t="s">
        <v>30</v>
      </c>
      <c r="E147" s="21" t="s">
        <v>49</v>
      </c>
      <c r="F147" s="15">
        <v>384400</v>
      </c>
      <c r="G147" s="15">
        <v>400000</v>
      </c>
    </row>
    <row r="148" spans="1:7" s="2" customFormat="1" ht="43.5" customHeight="1">
      <c r="A148" s="36" t="s">
        <v>344</v>
      </c>
      <c r="B148" s="21" t="s">
        <v>462</v>
      </c>
      <c r="C148" s="21" t="s">
        <v>36</v>
      </c>
      <c r="D148" s="21" t="s">
        <v>30</v>
      </c>
      <c r="E148" s="21" t="s">
        <v>46</v>
      </c>
      <c r="F148" s="15">
        <v>4000</v>
      </c>
      <c r="G148" s="15">
        <v>4000</v>
      </c>
    </row>
    <row r="149" spans="1:7" s="2" customFormat="1" ht="38.25" customHeight="1">
      <c r="A149" s="36" t="s">
        <v>249</v>
      </c>
      <c r="B149" s="21" t="s">
        <v>462</v>
      </c>
      <c r="C149" s="21" t="s">
        <v>36</v>
      </c>
      <c r="D149" s="21" t="s">
        <v>30</v>
      </c>
      <c r="E149" s="21" t="s">
        <v>49</v>
      </c>
      <c r="F149" s="15">
        <v>254400</v>
      </c>
      <c r="G149" s="15">
        <v>254400</v>
      </c>
    </row>
    <row r="150" spans="1:7" s="2" customFormat="1" ht="75.75" customHeight="1">
      <c r="A150" s="36" t="s">
        <v>345</v>
      </c>
      <c r="B150" s="21" t="s">
        <v>463</v>
      </c>
      <c r="C150" s="21" t="s">
        <v>36</v>
      </c>
      <c r="D150" s="21" t="s">
        <v>30</v>
      </c>
      <c r="E150" s="21" t="s">
        <v>46</v>
      </c>
      <c r="F150" s="15">
        <v>2100</v>
      </c>
      <c r="G150" s="15">
        <v>2100</v>
      </c>
    </row>
    <row r="151" spans="1:7" s="2" customFormat="1" ht="73.5" customHeight="1">
      <c r="A151" s="36" t="s">
        <v>250</v>
      </c>
      <c r="B151" s="21" t="s">
        <v>463</v>
      </c>
      <c r="C151" s="21" t="s">
        <v>36</v>
      </c>
      <c r="D151" s="21" t="s">
        <v>30</v>
      </c>
      <c r="E151" s="21" t="s">
        <v>49</v>
      </c>
      <c r="F151" s="15">
        <v>143200</v>
      </c>
      <c r="G151" s="15">
        <v>143200</v>
      </c>
    </row>
    <row r="152" spans="1:7" s="2" customFormat="1" ht="41.25" customHeight="1">
      <c r="A152" s="26" t="s">
        <v>17</v>
      </c>
      <c r="B152" s="21" t="s">
        <v>182</v>
      </c>
      <c r="C152" s="21" t="s">
        <v>36</v>
      </c>
      <c r="D152" s="21" t="s">
        <v>30</v>
      </c>
      <c r="E152" s="21" t="s">
        <v>46</v>
      </c>
      <c r="F152" s="41">
        <v>12000</v>
      </c>
      <c r="G152" s="41">
        <v>12400</v>
      </c>
    </row>
    <row r="153" spans="1:7" s="2" customFormat="1" ht="39" customHeight="1">
      <c r="A153" s="32" t="s">
        <v>16</v>
      </c>
      <c r="B153" s="21" t="s">
        <v>182</v>
      </c>
      <c r="C153" s="21" t="s">
        <v>36</v>
      </c>
      <c r="D153" s="21" t="s">
        <v>30</v>
      </c>
      <c r="E153" s="21" t="s">
        <v>49</v>
      </c>
      <c r="F153" s="41">
        <v>786000</v>
      </c>
      <c r="G153" s="41">
        <v>813300</v>
      </c>
    </row>
    <row r="154" spans="1:7" s="2" customFormat="1" ht="39" customHeight="1">
      <c r="A154" s="32" t="s">
        <v>341</v>
      </c>
      <c r="B154" s="21" t="s">
        <v>183</v>
      </c>
      <c r="C154" s="21" t="s">
        <v>36</v>
      </c>
      <c r="D154" s="21" t="s">
        <v>30</v>
      </c>
      <c r="E154" s="21" t="s">
        <v>46</v>
      </c>
      <c r="F154" s="41">
        <v>60000</v>
      </c>
      <c r="G154" s="41">
        <v>62000</v>
      </c>
    </row>
    <row r="155" spans="1:7" s="2" customFormat="1" ht="39.75" customHeight="1">
      <c r="A155" s="32" t="s">
        <v>247</v>
      </c>
      <c r="B155" s="21" t="s">
        <v>183</v>
      </c>
      <c r="C155" s="21" t="s">
        <v>36</v>
      </c>
      <c r="D155" s="21" t="s">
        <v>30</v>
      </c>
      <c r="E155" s="21" t="s">
        <v>49</v>
      </c>
      <c r="F155" s="41">
        <v>3949600</v>
      </c>
      <c r="G155" s="41">
        <v>4108000</v>
      </c>
    </row>
    <row r="156" spans="1:7" s="2" customFormat="1" ht="39.75" customHeight="1">
      <c r="A156" s="32" t="s">
        <v>342</v>
      </c>
      <c r="B156" s="21" t="s">
        <v>184</v>
      </c>
      <c r="C156" s="21" t="s">
        <v>36</v>
      </c>
      <c r="D156" s="21" t="s">
        <v>30</v>
      </c>
      <c r="E156" s="21" t="s">
        <v>46</v>
      </c>
      <c r="F156" s="41">
        <v>444300</v>
      </c>
      <c r="G156" s="41">
        <v>444300</v>
      </c>
    </row>
    <row r="157" spans="1:7" s="2" customFormat="1" ht="42" customHeight="1">
      <c r="A157" s="32" t="s">
        <v>12</v>
      </c>
      <c r="B157" s="21" t="s">
        <v>184</v>
      </c>
      <c r="C157" s="21" t="s">
        <v>36</v>
      </c>
      <c r="D157" s="21" t="s">
        <v>30</v>
      </c>
      <c r="E157" s="21" t="s">
        <v>49</v>
      </c>
      <c r="F157" s="41">
        <v>29616000</v>
      </c>
      <c r="G157" s="41">
        <v>29616000</v>
      </c>
    </row>
    <row r="158" spans="1:7" s="2" customFormat="1" ht="84.75" customHeight="1">
      <c r="A158" s="36" t="s">
        <v>343</v>
      </c>
      <c r="B158" s="21" t="s">
        <v>303</v>
      </c>
      <c r="C158" s="21" t="s">
        <v>36</v>
      </c>
      <c r="D158" s="21" t="s">
        <v>30</v>
      </c>
      <c r="E158" s="21" t="s">
        <v>46</v>
      </c>
      <c r="F158" s="41">
        <v>85</v>
      </c>
      <c r="G158" s="41">
        <v>85</v>
      </c>
    </row>
    <row r="159" spans="1:7" s="2" customFormat="1" ht="80.25" customHeight="1">
      <c r="A159" s="36" t="s">
        <v>304</v>
      </c>
      <c r="B159" s="21" t="s">
        <v>303</v>
      </c>
      <c r="C159" s="21" t="s">
        <v>36</v>
      </c>
      <c r="D159" s="21" t="s">
        <v>30</v>
      </c>
      <c r="E159" s="21" t="s">
        <v>49</v>
      </c>
      <c r="F159" s="41">
        <v>5615</v>
      </c>
      <c r="G159" s="41">
        <v>5615</v>
      </c>
    </row>
    <row r="160" spans="1:7" s="2" customFormat="1" ht="27.75" customHeight="1">
      <c r="A160" s="32" t="s">
        <v>8</v>
      </c>
      <c r="B160" s="21" t="s">
        <v>191</v>
      </c>
      <c r="C160" s="21" t="s">
        <v>36</v>
      </c>
      <c r="D160" s="21" t="s">
        <v>33</v>
      </c>
      <c r="E160" s="21" t="s">
        <v>49</v>
      </c>
      <c r="F160" s="15">
        <v>1260000</v>
      </c>
      <c r="G160" s="15">
        <v>1260000</v>
      </c>
    </row>
    <row r="161" spans="1:7" s="2" customFormat="1" ht="32.25" customHeight="1">
      <c r="A161" s="32" t="s">
        <v>9</v>
      </c>
      <c r="B161" s="21" t="s">
        <v>192</v>
      </c>
      <c r="C161" s="21" t="s">
        <v>36</v>
      </c>
      <c r="D161" s="21" t="s">
        <v>33</v>
      </c>
      <c r="E161" s="21" t="s">
        <v>49</v>
      </c>
      <c r="F161" s="15">
        <v>350000</v>
      </c>
      <c r="G161" s="15">
        <v>375000</v>
      </c>
    </row>
    <row r="162" spans="1:7" s="2" customFormat="1" ht="27.75" customHeight="1">
      <c r="A162" s="26" t="s">
        <v>131</v>
      </c>
      <c r="B162" s="21" t="s">
        <v>193</v>
      </c>
      <c r="C162" s="21" t="s">
        <v>36</v>
      </c>
      <c r="D162" s="21" t="s">
        <v>33</v>
      </c>
      <c r="E162" s="21" t="s">
        <v>46</v>
      </c>
      <c r="F162" s="15">
        <v>200000</v>
      </c>
      <c r="G162" s="15">
        <v>200000</v>
      </c>
    </row>
    <row r="163" spans="1:7" s="2" customFormat="1" ht="28.5" customHeight="1">
      <c r="A163" s="32" t="s">
        <v>10</v>
      </c>
      <c r="B163" s="21" t="s">
        <v>194</v>
      </c>
      <c r="C163" s="21" t="s">
        <v>36</v>
      </c>
      <c r="D163" s="21" t="s">
        <v>33</v>
      </c>
      <c r="E163" s="21" t="s">
        <v>49</v>
      </c>
      <c r="F163" s="15">
        <v>40000</v>
      </c>
      <c r="G163" s="15">
        <v>40000</v>
      </c>
    </row>
    <row r="164" spans="1:7" s="2" customFormat="1" ht="27" customHeight="1">
      <c r="A164" s="32" t="s">
        <v>11</v>
      </c>
      <c r="B164" s="21" t="s">
        <v>195</v>
      </c>
      <c r="C164" s="21" t="s">
        <v>36</v>
      </c>
      <c r="D164" s="21" t="s">
        <v>33</v>
      </c>
      <c r="E164" s="21" t="s">
        <v>49</v>
      </c>
      <c r="F164" s="15">
        <v>70000</v>
      </c>
      <c r="G164" s="15">
        <v>70000</v>
      </c>
    </row>
    <row r="165" spans="1:7" s="2" customFormat="1" ht="16.9" customHeight="1">
      <c r="A165" s="26" t="s">
        <v>47</v>
      </c>
      <c r="B165" s="21" t="s">
        <v>196</v>
      </c>
      <c r="C165" s="21"/>
      <c r="D165" s="21"/>
      <c r="E165" s="21"/>
      <c r="F165" s="15">
        <f aca="true" t="shared" si="29" ref="F165:G165">SUM(F166)</f>
        <v>55000</v>
      </c>
      <c r="G165" s="15">
        <f t="shared" si="29"/>
        <v>55000</v>
      </c>
    </row>
    <row r="166" spans="1:7" s="2" customFormat="1" ht="45" customHeight="1">
      <c r="A166" s="26" t="s">
        <v>64</v>
      </c>
      <c r="B166" s="21" t="s">
        <v>197</v>
      </c>
      <c r="C166" s="21" t="s">
        <v>36</v>
      </c>
      <c r="D166" s="21" t="s">
        <v>33</v>
      </c>
      <c r="E166" s="21" t="s">
        <v>48</v>
      </c>
      <c r="F166" s="15">
        <v>55000</v>
      </c>
      <c r="G166" s="15">
        <v>55000</v>
      </c>
    </row>
    <row r="167" spans="1:7" s="2" customFormat="1" ht="24.75" customHeight="1">
      <c r="A167" s="32" t="s">
        <v>106</v>
      </c>
      <c r="B167" s="21" t="s">
        <v>185</v>
      </c>
      <c r="C167" s="21"/>
      <c r="D167" s="21"/>
      <c r="E167" s="21"/>
      <c r="F167" s="15">
        <f aca="true" t="shared" si="30" ref="F167:G167">SUM(F168)</f>
        <v>7000000</v>
      </c>
      <c r="G167" s="15">
        <f t="shared" si="30"/>
        <v>6700000</v>
      </c>
    </row>
    <row r="168" spans="1:7" s="3" customFormat="1" ht="27" customHeight="1">
      <c r="A168" s="32" t="s">
        <v>251</v>
      </c>
      <c r="B168" s="21" t="s">
        <v>186</v>
      </c>
      <c r="C168" s="21" t="s">
        <v>36</v>
      </c>
      <c r="D168" s="21" t="s">
        <v>30</v>
      </c>
      <c r="E168" s="21" t="s">
        <v>49</v>
      </c>
      <c r="F168" s="41">
        <v>7000000</v>
      </c>
      <c r="G168" s="41">
        <v>6700000</v>
      </c>
    </row>
    <row r="169" spans="1:7" s="2" customFormat="1" ht="29.25" customHeight="1">
      <c r="A169" s="28" t="s">
        <v>346</v>
      </c>
      <c r="B169" s="20" t="s">
        <v>198</v>
      </c>
      <c r="C169" s="21"/>
      <c r="D169" s="21"/>
      <c r="E169" s="21"/>
      <c r="F169" s="17">
        <f aca="true" t="shared" si="31" ref="F169:G169">F170</f>
        <v>11192550</v>
      </c>
      <c r="G169" s="17">
        <f t="shared" si="31"/>
        <v>11192550</v>
      </c>
    </row>
    <row r="170" spans="1:12" s="2" customFormat="1" ht="13.5">
      <c r="A170" s="26" t="s">
        <v>57</v>
      </c>
      <c r="B170" s="21" t="s">
        <v>199</v>
      </c>
      <c r="C170" s="21"/>
      <c r="D170" s="21"/>
      <c r="E170" s="21"/>
      <c r="F170" s="15">
        <f aca="true" t="shared" si="32" ref="F170:G170">SUM(F171:F174)</f>
        <v>11192550</v>
      </c>
      <c r="G170" s="15">
        <f t="shared" si="32"/>
        <v>11192550</v>
      </c>
      <c r="H170" s="6"/>
      <c r="I170" s="6"/>
      <c r="J170" s="7"/>
      <c r="K170" s="8"/>
      <c r="L170" s="12"/>
    </row>
    <row r="171" spans="1:7" s="2" customFormat="1" ht="63.75">
      <c r="A171" s="27" t="s">
        <v>62</v>
      </c>
      <c r="B171" s="21" t="s">
        <v>200</v>
      </c>
      <c r="C171" s="21" t="s">
        <v>29</v>
      </c>
      <c r="D171" s="21" t="s">
        <v>33</v>
      </c>
      <c r="E171" s="21" t="s">
        <v>45</v>
      </c>
      <c r="F171" s="15">
        <v>4633830</v>
      </c>
      <c r="G171" s="15">
        <v>4633830</v>
      </c>
    </row>
    <row r="172" spans="1:7" s="2" customFormat="1" ht="38.25" customHeight="1">
      <c r="A172" s="26" t="s">
        <v>63</v>
      </c>
      <c r="B172" s="21" t="s">
        <v>200</v>
      </c>
      <c r="C172" s="21" t="s">
        <v>29</v>
      </c>
      <c r="D172" s="21" t="s">
        <v>33</v>
      </c>
      <c r="E172" s="21" t="s">
        <v>46</v>
      </c>
      <c r="F172" s="15">
        <v>2386920</v>
      </c>
      <c r="G172" s="15">
        <v>2386920</v>
      </c>
    </row>
    <row r="173" spans="1:7" s="2" customFormat="1" ht="25.5">
      <c r="A173" s="26" t="s">
        <v>264</v>
      </c>
      <c r="B173" s="21" t="s">
        <v>200</v>
      </c>
      <c r="C173" s="21" t="s">
        <v>29</v>
      </c>
      <c r="D173" s="21" t="s">
        <v>33</v>
      </c>
      <c r="E173" s="21" t="s">
        <v>48</v>
      </c>
      <c r="F173" s="15">
        <v>2100</v>
      </c>
      <c r="G173" s="15">
        <v>2100</v>
      </c>
    </row>
    <row r="174" spans="1:7" s="2" customFormat="1" ht="93" customHeight="1">
      <c r="A174" s="27" t="s">
        <v>348</v>
      </c>
      <c r="B174" s="21" t="s">
        <v>347</v>
      </c>
      <c r="C174" s="21" t="s">
        <v>29</v>
      </c>
      <c r="D174" s="21" t="s">
        <v>33</v>
      </c>
      <c r="E174" s="21" t="s">
        <v>45</v>
      </c>
      <c r="F174" s="15">
        <v>4169700</v>
      </c>
      <c r="G174" s="15">
        <v>4169700</v>
      </c>
    </row>
    <row r="175" spans="1:7" s="2" customFormat="1" ht="28.5" customHeight="1">
      <c r="A175" s="38" t="s">
        <v>372</v>
      </c>
      <c r="B175" s="20" t="s">
        <v>84</v>
      </c>
      <c r="C175" s="21"/>
      <c r="D175" s="21"/>
      <c r="E175" s="21"/>
      <c r="F175" s="17">
        <f aca="true" t="shared" si="33" ref="F175:G175">F176</f>
        <v>760000</v>
      </c>
      <c r="G175" s="17">
        <f t="shared" si="33"/>
        <v>760000</v>
      </c>
    </row>
    <row r="176" spans="1:12" s="2" customFormat="1" ht="30" customHeight="1">
      <c r="A176" s="32" t="s">
        <v>82</v>
      </c>
      <c r="B176" s="21" t="s">
        <v>85</v>
      </c>
      <c r="C176" s="21"/>
      <c r="D176" s="21"/>
      <c r="E176" s="21"/>
      <c r="F176" s="15">
        <f aca="true" t="shared" si="34" ref="F176:G176">SUM(F177)</f>
        <v>760000</v>
      </c>
      <c r="G176" s="15">
        <f t="shared" si="34"/>
        <v>760000</v>
      </c>
      <c r="H176" s="6"/>
      <c r="I176" s="6"/>
      <c r="J176" s="7"/>
      <c r="K176" s="8"/>
      <c r="L176" s="9"/>
    </row>
    <row r="177" spans="1:14" s="2" customFormat="1" ht="14.45" customHeight="1">
      <c r="A177" s="32" t="s">
        <v>83</v>
      </c>
      <c r="B177" s="21" t="s">
        <v>86</v>
      </c>
      <c r="C177" s="21"/>
      <c r="D177" s="21"/>
      <c r="E177" s="21"/>
      <c r="F177" s="15">
        <f aca="true" t="shared" si="35" ref="F177:G177">F178</f>
        <v>760000</v>
      </c>
      <c r="G177" s="15">
        <f t="shared" si="35"/>
        <v>760000</v>
      </c>
      <c r="H177" s="6"/>
      <c r="I177" s="6"/>
      <c r="J177" s="14"/>
      <c r="K177" s="8"/>
      <c r="L177" s="9"/>
      <c r="M177" s="11"/>
      <c r="N177" s="11"/>
    </row>
    <row r="178" spans="1:14" s="2" customFormat="1" ht="56.25" customHeight="1">
      <c r="A178" s="36" t="s">
        <v>384</v>
      </c>
      <c r="B178" s="21" t="s">
        <v>388</v>
      </c>
      <c r="C178" s="21" t="s">
        <v>36</v>
      </c>
      <c r="D178" s="21" t="s">
        <v>30</v>
      </c>
      <c r="E178" s="21" t="s">
        <v>49</v>
      </c>
      <c r="F178" s="15">
        <v>760000</v>
      </c>
      <c r="G178" s="15">
        <v>760000</v>
      </c>
      <c r="H178" s="6"/>
      <c r="I178" s="6"/>
      <c r="J178" s="14"/>
      <c r="K178" s="8"/>
      <c r="L178" s="9"/>
      <c r="M178" s="11"/>
      <c r="N178" s="11"/>
    </row>
    <row r="179" spans="1:7" s="2" customFormat="1" ht="25.5">
      <c r="A179" s="28" t="s">
        <v>349</v>
      </c>
      <c r="B179" s="20" t="s">
        <v>201</v>
      </c>
      <c r="C179" s="21"/>
      <c r="D179" s="21"/>
      <c r="E179" s="21"/>
      <c r="F179" s="17">
        <f>F180+F184+F189</f>
        <v>13440000</v>
      </c>
      <c r="G179" s="17">
        <f>G180+G184+G189</f>
        <v>12840000</v>
      </c>
    </row>
    <row r="180" spans="1:7" s="2" customFormat="1" ht="13.5" customHeight="1">
      <c r="A180" s="26" t="s">
        <v>57</v>
      </c>
      <c r="B180" s="21" t="s">
        <v>202</v>
      </c>
      <c r="C180" s="21"/>
      <c r="D180" s="21"/>
      <c r="E180" s="21"/>
      <c r="F180" s="15">
        <f>SUM(F181:F183)</f>
        <v>9972000</v>
      </c>
      <c r="G180" s="15">
        <f>SUM(G181:G183)</f>
        <v>10035700</v>
      </c>
    </row>
    <row r="181" spans="1:7" s="2" customFormat="1" ht="63.75">
      <c r="A181" s="27" t="s">
        <v>62</v>
      </c>
      <c r="B181" s="21" t="s">
        <v>203</v>
      </c>
      <c r="C181" s="21" t="s">
        <v>29</v>
      </c>
      <c r="D181" s="21" t="s">
        <v>41</v>
      </c>
      <c r="E181" s="21" t="s">
        <v>45</v>
      </c>
      <c r="F181" s="15">
        <f>7002789+5553+2152524</f>
        <v>9160866</v>
      </c>
      <c r="G181" s="15">
        <v>9160866</v>
      </c>
    </row>
    <row r="182" spans="1:7" s="2" customFormat="1" ht="42.75" customHeight="1">
      <c r="A182" s="26" t="s">
        <v>63</v>
      </c>
      <c r="B182" s="21" t="s">
        <v>203</v>
      </c>
      <c r="C182" s="21" t="s">
        <v>29</v>
      </c>
      <c r="D182" s="21" t="s">
        <v>41</v>
      </c>
      <c r="E182" s="21" t="s">
        <v>46</v>
      </c>
      <c r="F182" s="15">
        <v>807134</v>
      </c>
      <c r="G182" s="15">
        <f>489134+381700</f>
        <v>870834</v>
      </c>
    </row>
    <row r="183" spans="1:7" s="2" customFormat="1" ht="39.75" customHeight="1">
      <c r="A183" s="26" t="s">
        <v>64</v>
      </c>
      <c r="B183" s="21" t="s">
        <v>203</v>
      </c>
      <c r="C183" s="21" t="s">
        <v>29</v>
      </c>
      <c r="D183" s="21" t="s">
        <v>41</v>
      </c>
      <c r="E183" s="21" t="s">
        <v>48</v>
      </c>
      <c r="F183" s="15">
        <v>4000</v>
      </c>
      <c r="G183" s="15">
        <v>4000</v>
      </c>
    </row>
    <row r="184" spans="1:7" s="2" customFormat="1" ht="16.5" customHeight="1">
      <c r="A184" s="26" t="s">
        <v>21</v>
      </c>
      <c r="B184" s="21" t="s">
        <v>204</v>
      </c>
      <c r="C184" s="21"/>
      <c r="D184" s="21"/>
      <c r="E184" s="21"/>
      <c r="F184" s="15">
        <f aca="true" t="shared" si="36" ref="F184:G184">SUM(F185:F188)</f>
        <v>3352000</v>
      </c>
      <c r="G184" s="15">
        <f t="shared" si="36"/>
        <v>2688300</v>
      </c>
    </row>
    <row r="185" spans="1:7" s="2" customFormat="1" ht="25.9" customHeight="1">
      <c r="A185" s="26" t="s">
        <v>134</v>
      </c>
      <c r="B185" s="21" t="s">
        <v>209</v>
      </c>
      <c r="C185" s="21" t="s">
        <v>32</v>
      </c>
      <c r="D185" s="21" t="s">
        <v>39</v>
      </c>
      <c r="E185" s="21" t="s">
        <v>46</v>
      </c>
      <c r="F185" s="15">
        <v>135000</v>
      </c>
      <c r="G185" s="15">
        <v>135000</v>
      </c>
    </row>
    <row r="186" spans="1:7" s="2" customFormat="1" ht="25.9" customHeight="1">
      <c r="A186" s="26" t="s">
        <v>18</v>
      </c>
      <c r="B186" s="21" t="s">
        <v>209</v>
      </c>
      <c r="C186" s="21" t="s">
        <v>32</v>
      </c>
      <c r="D186" s="21" t="s">
        <v>39</v>
      </c>
      <c r="E186" s="21" t="s">
        <v>48</v>
      </c>
      <c r="F186" s="15">
        <v>50000</v>
      </c>
      <c r="G186" s="15">
        <v>50000</v>
      </c>
    </row>
    <row r="187" spans="1:7" s="2" customFormat="1" ht="38.25" customHeight="1">
      <c r="A187" s="26" t="s">
        <v>265</v>
      </c>
      <c r="B187" s="21" t="s">
        <v>205</v>
      </c>
      <c r="C187" s="21" t="s">
        <v>29</v>
      </c>
      <c r="D187" s="21" t="s">
        <v>41</v>
      </c>
      <c r="E187" s="21" t="s">
        <v>46</v>
      </c>
      <c r="F187" s="15">
        <v>2995000</v>
      </c>
      <c r="G187" s="15">
        <v>2331300</v>
      </c>
    </row>
    <row r="188" spans="1:7" s="2" customFormat="1" ht="38.25" customHeight="1">
      <c r="A188" s="26" t="s">
        <v>266</v>
      </c>
      <c r="B188" s="21" t="s">
        <v>205</v>
      </c>
      <c r="C188" s="21" t="s">
        <v>29</v>
      </c>
      <c r="D188" s="21" t="s">
        <v>41</v>
      </c>
      <c r="E188" s="21" t="s">
        <v>48</v>
      </c>
      <c r="F188" s="15">
        <v>172000</v>
      </c>
      <c r="G188" s="15">
        <v>172000</v>
      </c>
    </row>
    <row r="189" spans="1:7" s="2" customFormat="1" ht="25.5">
      <c r="A189" s="26" t="s">
        <v>47</v>
      </c>
      <c r="B189" s="21" t="s">
        <v>206</v>
      </c>
      <c r="C189" s="21"/>
      <c r="D189" s="21"/>
      <c r="E189" s="21"/>
      <c r="F189" s="15">
        <f aca="true" t="shared" si="37" ref="F189:G189">SUM(F190:F191)</f>
        <v>116000</v>
      </c>
      <c r="G189" s="15">
        <f t="shared" si="37"/>
        <v>116000</v>
      </c>
    </row>
    <row r="190" spans="1:7" s="2" customFormat="1" ht="42" customHeight="1">
      <c r="A190" s="26" t="s">
        <v>64</v>
      </c>
      <c r="B190" s="21" t="s">
        <v>207</v>
      </c>
      <c r="C190" s="21" t="s">
        <v>29</v>
      </c>
      <c r="D190" s="21" t="s">
        <v>41</v>
      </c>
      <c r="E190" s="21" t="s">
        <v>48</v>
      </c>
      <c r="F190" s="15">
        <v>8000</v>
      </c>
      <c r="G190" s="15">
        <v>8000</v>
      </c>
    </row>
    <row r="191" spans="1:7" s="2" customFormat="1" ht="25.5">
      <c r="A191" s="26" t="s">
        <v>266</v>
      </c>
      <c r="B191" s="21" t="s">
        <v>208</v>
      </c>
      <c r="C191" s="21" t="s">
        <v>29</v>
      </c>
      <c r="D191" s="21" t="s">
        <v>41</v>
      </c>
      <c r="E191" s="21" t="s">
        <v>48</v>
      </c>
      <c r="F191" s="15">
        <v>108000</v>
      </c>
      <c r="G191" s="15">
        <v>108000</v>
      </c>
    </row>
    <row r="192" spans="1:7" s="2" customFormat="1" ht="38.25">
      <c r="A192" s="38" t="s">
        <v>350</v>
      </c>
      <c r="B192" s="20" t="s">
        <v>100</v>
      </c>
      <c r="C192" s="21"/>
      <c r="D192" s="21"/>
      <c r="E192" s="21"/>
      <c r="F192" s="17">
        <f aca="true" t="shared" si="38" ref="F192:G192">F193</f>
        <v>1000000</v>
      </c>
      <c r="G192" s="17">
        <f t="shared" si="38"/>
        <v>1000000</v>
      </c>
    </row>
    <row r="193" spans="1:7" s="2" customFormat="1" ht="12.75">
      <c r="A193" s="32" t="s">
        <v>21</v>
      </c>
      <c r="B193" s="21" t="s">
        <v>210</v>
      </c>
      <c r="C193" s="21"/>
      <c r="D193" s="21"/>
      <c r="E193" s="21"/>
      <c r="F193" s="15">
        <f aca="true" t="shared" si="39" ref="F193:G193">SUM(F194)</f>
        <v>1000000</v>
      </c>
      <c r="G193" s="15">
        <f t="shared" si="39"/>
        <v>1000000</v>
      </c>
    </row>
    <row r="194" spans="1:7" s="2" customFormat="1" ht="25.5">
      <c r="A194" s="26" t="s">
        <v>375</v>
      </c>
      <c r="B194" s="21" t="s">
        <v>351</v>
      </c>
      <c r="C194" s="21" t="s">
        <v>37</v>
      </c>
      <c r="D194" s="21" t="s">
        <v>31</v>
      </c>
      <c r="E194" s="21" t="s">
        <v>46</v>
      </c>
      <c r="F194" s="15">
        <v>1000000</v>
      </c>
      <c r="G194" s="15">
        <v>1000000</v>
      </c>
    </row>
    <row r="195" spans="1:7" s="2" customFormat="1" ht="40.5" customHeight="1">
      <c r="A195" s="38" t="s">
        <v>352</v>
      </c>
      <c r="B195" s="20" t="s">
        <v>22</v>
      </c>
      <c r="C195" s="21"/>
      <c r="D195" s="21"/>
      <c r="E195" s="21"/>
      <c r="F195" s="17">
        <f aca="true" t="shared" si="40" ref="F195:G195">F196</f>
        <v>8135000</v>
      </c>
      <c r="G195" s="17">
        <f t="shared" si="40"/>
        <v>8135000</v>
      </c>
    </row>
    <row r="196" spans="1:12" s="2" customFormat="1" ht="25.5">
      <c r="A196" s="32" t="s">
        <v>353</v>
      </c>
      <c r="B196" s="21" t="s">
        <v>211</v>
      </c>
      <c r="C196" s="21"/>
      <c r="D196" s="21"/>
      <c r="E196" s="21"/>
      <c r="F196" s="15">
        <f>SUM(F197:F202)</f>
        <v>8135000</v>
      </c>
      <c r="G196" s="15">
        <f>SUM(G197:G202)</f>
        <v>8135000</v>
      </c>
      <c r="H196" s="6"/>
      <c r="I196" s="6"/>
      <c r="J196" s="7"/>
      <c r="K196" s="8"/>
      <c r="L196" s="9"/>
    </row>
    <row r="197" spans="1:12" s="2" customFormat="1" ht="38.25">
      <c r="A197" s="32" t="s">
        <v>354</v>
      </c>
      <c r="B197" s="21" t="s">
        <v>385</v>
      </c>
      <c r="C197" s="21" t="s">
        <v>32</v>
      </c>
      <c r="D197" s="21" t="s">
        <v>34</v>
      </c>
      <c r="E197" s="21" t="s">
        <v>46</v>
      </c>
      <c r="F197" s="15">
        <v>300000</v>
      </c>
      <c r="G197" s="15">
        <v>300000</v>
      </c>
      <c r="H197" s="6"/>
      <c r="I197" s="6"/>
      <c r="J197" s="7"/>
      <c r="K197" s="8"/>
      <c r="L197" s="9"/>
    </row>
    <row r="198" spans="1:7" s="2" customFormat="1" ht="25.5">
      <c r="A198" s="26" t="s">
        <v>355</v>
      </c>
      <c r="B198" s="21" t="s">
        <v>212</v>
      </c>
      <c r="C198" s="21" t="s">
        <v>32</v>
      </c>
      <c r="D198" s="21" t="s">
        <v>34</v>
      </c>
      <c r="E198" s="21" t="s">
        <v>46</v>
      </c>
      <c r="F198" s="15">
        <v>5000000</v>
      </c>
      <c r="G198" s="15">
        <v>5000000</v>
      </c>
    </row>
    <row r="199" spans="1:7" s="2" customFormat="1" ht="30" customHeight="1">
      <c r="A199" s="26" t="s">
        <v>270</v>
      </c>
      <c r="B199" s="21" t="s">
        <v>213</v>
      </c>
      <c r="C199" s="21" t="s">
        <v>32</v>
      </c>
      <c r="D199" s="21" t="s">
        <v>34</v>
      </c>
      <c r="E199" s="21" t="s">
        <v>46</v>
      </c>
      <c r="F199" s="15">
        <v>460000</v>
      </c>
      <c r="G199" s="15">
        <v>460000</v>
      </c>
    </row>
    <row r="200" spans="1:7" s="2" customFormat="1" ht="38.25">
      <c r="A200" s="26" t="s">
        <v>271</v>
      </c>
      <c r="B200" s="21" t="s">
        <v>214</v>
      </c>
      <c r="C200" s="21" t="s">
        <v>32</v>
      </c>
      <c r="D200" s="21" t="s">
        <v>34</v>
      </c>
      <c r="E200" s="21" t="s">
        <v>46</v>
      </c>
      <c r="F200" s="15">
        <v>975000</v>
      </c>
      <c r="G200" s="15">
        <v>975000</v>
      </c>
    </row>
    <row r="201" spans="1:7" s="3" customFormat="1" ht="30" customHeight="1">
      <c r="A201" s="26" t="s">
        <v>272</v>
      </c>
      <c r="B201" s="21" t="s">
        <v>215</v>
      </c>
      <c r="C201" s="21" t="s">
        <v>32</v>
      </c>
      <c r="D201" s="21" t="s">
        <v>34</v>
      </c>
      <c r="E201" s="21" t="s">
        <v>46</v>
      </c>
      <c r="F201" s="15">
        <v>500000</v>
      </c>
      <c r="G201" s="15">
        <v>500000</v>
      </c>
    </row>
    <row r="202" spans="1:7" s="3" customFormat="1" ht="30" customHeight="1">
      <c r="A202" s="26" t="s">
        <v>380</v>
      </c>
      <c r="B202" s="21" t="s">
        <v>216</v>
      </c>
      <c r="C202" s="21" t="s">
        <v>32</v>
      </c>
      <c r="D202" s="21" t="s">
        <v>34</v>
      </c>
      <c r="E202" s="21" t="s">
        <v>46</v>
      </c>
      <c r="F202" s="15">
        <v>900000</v>
      </c>
      <c r="G202" s="15">
        <v>900000</v>
      </c>
    </row>
    <row r="203" spans="1:7" s="3" customFormat="1" ht="48.75" customHeight="1">
      <c r="A203" s="38" t="s">
        <v>373</v>
      </c>
      <c r="B203" s="20" t="s">
        <v>78</v>
      </c>
      <c r="C203" s="21"/>
      <c r="D203" s="21"/>
      <c r="E203" s="21"/>
      <c r="F203" s="17">
        <f aca="true" t="shared" si="41" ref="F203:G204">F204</f>
        <v>800000</v>
      </c>
      <c r="G203" s="17">
        <f t="shared" si="41"/>
        <v>800000</v>
      </c>
    </row>
    <row r="204" spans="1:7" s="3" customFormat="1" ht="21" customHeight="1">
      <c r="A204" s="32" t="s">
        <v>21</v>
      </c>
      <c r="B204" s="21" t="s">
        <v>79</v>
      </c>
      <c r="C204" s="21"/>
      <c r="D204" s="21"/>
      <c r="E204" s="21"/>
      <c r="F204" s="15">
        <f t="shared" si="41"/>
        <v>800000</v>
      </c>
      <c r="G204" s="15">
        <f t="shared" si="41"/>
        <v>800000</v>
      </c>
    </row>
    <row r="205" spans="1:7" s="3" customFormat="1" ht="29.25" customHeight="1">
      <c r="A205" s="26" t="s">
        <v>81</v>
      </c>
      <c r="B205" s="21" t="s">
        <v>80</v>
      </c>
      <c r="C205" s="21" t="s">
        <v>33</v>
      </c>
      <c r="D205" s="21" t="s">
        <v>37</v>
      </c>
      <c r="E205" s="21" t="s">
        <v>46</v>
      </c>
      <c r="F205" s="15">
        <v>800000</v>
      </c>
      <c r="G205" s="15">
        <v>800000</v>
      </c>
    </row>
    <row r="206" spans="1:7" s="3" customFormat="1" ht="25.5">
      <c r="A206" s="38" t="s">
        <v>371</v>
      </c>
      <c r="B206" s="20" t="s">
        <v>77</v>
      </c>
      <c r="C206" s="21"/>
      <c r="D206" s="21"/>
      <c r="E206" s="21"/>
      <c r="F206" s="17">
        <f aca="true" t="shared" si="42" ref="F206:G206">SUM(F207+F213+F220+F222+F224)</f>
        <v>27792657</v>
      </c>
      <c r="G206" s="17">
        <f t="shared" si="42"/>
        <v>26874657</v>
      </c>
    </row>
    <row r="207" spans="1:11" s="3" customFormat="1" ht="13.5">
      <c r="A207" s="26" t="s">
        <v>57</v>
      </c>
      <c r="B207" s="21" t="s">
        <v>223</v>
      </c>
      <c r="C207" s="21"/>
      <c r="D207" s="21"/>
      <c r="E207" s="21"/>
      <c r="F207" s="15">
        <f aca="true" t="shared" si="43" ref="F207:G207">SUM(F208:F212)</f>
        <v>11992057</v>
      </c>
      <c r="G207" s="15">
        <f t="shared" si="43"/>
        <v>12054057</v>
      </c>
      <c r="H207" s="6"/>
      <c r="I207" s="7"/>
      <c r="J207" s="8"/>
      <c r="K207" s="9"/>
    </row>
    <row r="208" spans="1:11" s="3" customFormat="1" ht="63.75">
      <c r="A208" s="27" t="s">
        <v>62</v>
      </c>
      <c r="B208" s="21" t="s">
        <v>224</v>
      </c>
      <c r="C208" s="21" t="s">
        <v>37</v>
      </c>
      <c r="D208" s="21" t="s">
        <v>37</v>
      </c>
      <c r="E208" s="21" t="s">
        <v>45</v>
      </c>
      <c r="F208" s="41">
        <v>10353163</v>
      </c>
      <c r="G208" s="41">
        <v>10353163</v>
      </c>
      <c r="H208" s="6"/>
      <c r="I208" s="7"/>
      <c r="J208" s="8"/>
      <c r="K208" s="9"/>
    </row>
    <row r="209" spans="1:11" s="3" customFormat="1" ht="51">
      <c r="A209" s="26" t="s">
        <v>63</v>
      </c>
      <c r="B209" s="21" t="s">
        <v>224</v>
      </c>
      <c r="C209" s="21" t="s">
        <v>37</v>
      </c>
      <c r="D209" s="21" t="s">
        <v>37</v>
      </c>
      <c r="E209" s="21" t="s">
        <v>46</v>
      </c>
      <c r="F209" s="41">
        <v>1573894</v>
      </c>
      <c r="G209" s="41">
        <v>1635894</v>
      </c>
      <c r="H209" s="6"/>
      <c r="I209" s="7"/>
      <c r="J209" s="8"/>
      <c r="K209" s="9"/>
    </row>
    <row r="210" spans="1:7" s="3" customFormat="1" ht="39.75" customHeight="1">
      <c r="A210" s="26" t="s">
        <v>64</v>
      </c>
      <c r="B210" s="21" t="s">
        <v>224</v>
      </c>
      <c r="C210" s="21" t="s">
        <v>37</v>
      </c>
      <c r="D210" s="21" t="s">
        <v>37</v>
      </c>
      <c r="E210" s="21" t="s">
        <v>48</v>
      </c>
      <c r="F210" s="41">
        <v>3000</v>
      </c>
      <c r="G210" s="41">
        <v>3000</v>
      </c>
    </row>
    <row r="211" spans="1:7" s="3" customFormat="1" ht="84" customHeight="1">
      <c r="A211" s="34" t="s">
        <v>87</v>
      </c>
      <c r="B211" s="21" t="s">
        <v>464</v>
      </c>
      <c r="C211" s="21" t="s">
        <v>37</v>
      </c>
      <c r="D211" s="21" t="s">
        <v>37</v>
      </c>
      <c r="E211" s="21" t="s">
        <v>45</v>
      </c>
      <c r="F211" s="15">
        <v>44460</v>
      </c>
      <c r="G211" s="15">
        <v>44460</v>
      </c>
    </row>
    <row r="212" spans="1:7" s="3" customFormat="1" ht="57.75" customHeight="1">
      <c r="A212" s="34" t="s">
        <v>91</v>
      </c>
      <c r="B212" s="21" t="s">
        <v>464</v>
      </c>
      <c r="C212" s="21" t="s">
        <v>37</v>
      </c>
      <c r="D212" s="21" t="s">
        <v>37</v>
      </c>
      <c r="E212" s="21" t="s">
        <v>46</v>
      </c>
      <c r="F212" s="15">
        <v>17540</v>
      </c>
      <c r="G212" s="15">
        <v>17540</v>
      </c>
    </row>
    <row r="213" spans="1:7" s="3" customFormat="1" ht="12.75">
      <c r="A213" s="32" t="s">
        <v>21</v>
      </c>
      <c r="B213" s="21" t="s">
        <v>217</v>
      </c>
      <c r="C213" s="21"/>
      <c r="D213" s="21"/>
      <c r="E213" s="21"/>
      <c r="F213" s="15">
        <f aca="true" t="shared" si="44" ref="F213:G213">SUM(F215:F219)</f>
        <v>9700600</v>
      </c>
      <c r="G213" s="15">
        <f t="shared" si="44"/>
        <v>8720600</v>
      </c>
    </row>
    <row r="214" spans="1:7" s="3" customFormat="1" ht="63.75">
      <c r="A214" s="27" t="s">
        <v>273</v>
      </c>
      <c r="B214" s="21" t="s">
        <v>465</v>
      </c>
      <c r="C214" s="21" t="s">
        <v>32</v>
      </c>
      <c r="D214" s="21" t="s">
        <v>37</v>
      </c>
      <c r="E214" s="21" t="s">
        <v>46</v>
      </c>
      <c r="F214" s="15">
        <v>200600</v>
      </c>
      <c r="G214" s="15">
        <v>200600</v>
      </c>
    </row>
    <row r="215" spans="1:7" s="2" customFormat="1" ht="25.5">
      <c r="A215" s="26" t="s">
        <v>274</v>
      </c>
      <c r="B215" s="21" t="s">
        <v>219</v>
      </c>
      <c r="C215" s="21" t="s">
        <v>37</v>
      </c>
      <c r="D215" s="21" t="s">
        <v>30</v>
      </c>
      <c r="E215" s="21" t="s">
        <v>46</v>
      </c>
      <c r="F215" s="41">
        <v>950000</v>
      </c>
      <c r="G215" s="41">
        <v>950000</v>
      </c>
    </row>
    <row r="216" spans="1:7" s="2" customFormat="1" ht="25.5">
      <c r="A216" s="26" t="s">
        <v>275</v>
      </c>
      <c r="B216" s="21" t="s">
        <v>220</v>
      </c>
      <c r="C216" s="21" t="s">
        <v>37</v>
      </c>
      <c r="D216" s="21" t="s">
        <v>30</v>
      </c>
      <c r="E216" s="21" t="s">
        <v>46</v>
      </c>
      <c r="F216" s="41">
        <v>6000000</v>
      </c>
      <c r="G216" s="41">
        <v>5000000</v>
      </c>
    </row>
    <row r="217" spans="1:7" s="2" customFormat="1" ht="25.5">
      <c r="A217" s="26" t="s">
        <v>386</v>
      </c>
      <c r="B217" s="21" t="s">
        <v>221</v>
      </c>
      <c r="C217" s="21" t="s">
        <v>37</v>
      </c>
      <c r="D217" s="21" t="s">
        <v>30</v>
      </c>
      <c r="E217" s="21" t="s">
        <v>46</v>
      </c>
      <c r="F217" s="41">
        <v>950000</v>
      </c>
      <c r="G217" s="41">
        <v>970000</v>
      </c>
    </row>
    <row r="218" spans="1:7" s="2" customFormat="1" ht="25.5">
      <c r="A218" s="26" t="s">
        <v>276</v>
      </c>
      <c r="B218" s="21" t="s">
        <v>222</v>
      </c>
      <c r="C218" s="21" t="s">
        <v>37</v>
      </c>
      <c r="D218" s="21" t="s">
        <v>30</v>
      </c>
      <c r="E218" s="21" t="s">
        <v>46</v>
      </c>
      <c r="F218" s="41">
        <v>1600000</v>
      </c>
      <c r="G218" s="41">
        <v>1600000</v>
      </c>
    </row>
    <row r="219" spans="1:7" s="2" customFormat="1" ht="76.5" customHeight="1">
      <c r="A219" s="27" t="s">
        <v>273</v>
      </c>
      <c r="B219" s="21" t="s">
        <v>218</v>
      </c>
      <c r="C219" s="21" t="s">
        <v>32</v>
      </c>
      <c r="D219" s="21" t="s">
        <v>37</v>
      </c>
      <c r="E219" s="21" t="s">
        <v>46</v>
      </c>
      <c r="F219" s="15">
        <v>200600</v>
      </c>
      <c r="G219" s="15">
        <v>200600</v>
      </c>
    </row>
    <row r="220" spans="1:7" s="2" customFormat="1" ht="33.75" customHeight="1">
      <c r="A220" s="26" t="s">
        <v>72</v>
      </c>
      <c r="B220" s="21" t="s">
        <v>268</v>
      </c>
      <c r="C220" s="21"/>
      <c r="D220" s="21"/>
      <c r="E220" s="21"/>
      <c r="F220" s="15">
        <f aca="true" t="shared" si="45" ref="F220:G220">SUM(F221)</f>
        <v>1000000</v>
      </c>
      <c r="G220" s="15">
        <f t="shared" si="45"/>
        <v>1000000</v>
      </c>
    </row>
    <row r="221" spans="1:7" s="2" customFormat="1" ht="30" customHeight="1">
      <c r="A221" s="26" t="s">
        <v>267</v>
      </c>
      <c r="B221" s="21" t="s">
        <v>269</v>
      </c>
      <c r="C221" s="21" t="s">
        <v>37</v>
      </c>
      <c r="D221" s="21" t="s">
        <v>31</v>
      </c>
      <c r="E221" s="21" t="s">
        <v>48</v>
      </c>
      <c r="F221" s="41">
        <v>1000000</v>
      </c>
      <c r="G221" s="41">
        <v>1000000</v>
      </c>
    </row>
    <row r="222" spans="1:7" s="2" customFormat="1" ht="25.5">
      <c r="A222" s="26" t="s">
        <v>47</v>
      </c>
      <c r="B222" s="21" t="s">
        <v>225</v>
      </c>
      <c r="C222" s="21"/>
      <c r="D222" s="21"/>
      <c r="E222" s="21"/>
      <c r="F222" s="15">
        <f aca="true" t="shared" si="46" ref="F222:G222">SUM(F223)</f>
        <v>600000</v>
      </c>
      <c r="G222" s="15">
        <f t="shared" si="46"/>
        <v>600000</v>
      </c>
    </row>
    <row r="223" spans="1:7" s="2" customFormat="1" ht="38.25">
      <c r="A223" s="26" t="s">
        <v>64</v>
      </c>
      <c r="B223" s="21" t="s">
        <v>226</v>
      </c>
      <c r="C223" s="21" t="s">
        <v>37</v>
      </c>
      <c r="D223" s="21" t="s">
        <v>37</v>
      </c>
      <c r="E223" s="21" t="s">
        <v>48</v>
      </c>
      <c r="F223" s="41">
        <v>600000</v>
      </c>
      <c r="G223" s="41">
        <v>600000</v>
      </c>
    </row>
    <row r="224" spans="1:7" s="2" customFormat="1" ht="16.5" customHeight="1">
      <c r="A224" s="32" t="s">
        <v>43</v>
      </c>
      <c r="B224" s="21" t="s">
        <v>356</v>
      </c>
      <c r="C224" s="21"/>
      <c r="D224" s="21"/>
      <c r="E224" s="21"/>
      <c r="F224" s="15">
        <f aca="true" t="shared" si="47" ref="F224:G224">F225+F226</f>
        <v>4500000</v>
      </c>
      <c r="G224" s="15">
        <f t="shared" si="47"/>
        <v>4500000</v>
      </c>
    </row>
    <row r="225" spans="1:7" s="2" customFormat="1" ht="51">
      <c r="A225" s="32" t="s">
        <v>358</v>
      </c>
      <c r="B225" s="21" t="s">
        <v>357</v>
      </c>
      <c r="C225" s="21" t="s">
        <v>37</v>
      </c>
      <c r="D225" s="21" t="s">
        <v>30</v>
      </c>
      <c r="E225" s="21" t="s">
        <v>45</v>
      </c>
      <c r="F225" s="41">
        <v>3354942</v>
      </c>
      <c r="G225" s="41">
        <v>3354942</v>
      </c>
    </row>
    <row r="226" spans="1:7" s="2" customFormat="1" ht="25.5" customHeight="1">
      <c r="A226" s="32" t="s">
        <v>274</v>
      </c>
      <c r="B226" s="21" t="s">
        <v>357</v>
      </c>
      <c r="C226" s="21" t="s">
        <v>37</v>
      </c>
      <c r="D226" s="21" t="s">
        <v>30</v>
      </c>
      <c r="E226" s="21" t="s">
        <v>46</v>
      </c>
      <c r="F226" s="41">
        <v>1145058</v>
      </c>
      <c r="G226" s="41">
        <v>1145058</v>
      </c>
    </row>
    <row r="227" spans="1:7" s="2" customFormat="1" ht="25.5">
      <c r="A227" s="32" t="s">
        <v>466</v>
      </c>
      <c r="B227" s="21" t="s">
        <v>357</v>
      </c>
      <c r="C227" s="21" t="s">
        <v>37</v>
      </c>
      <c r="D227" s="21" t="s">
        <v>30</v>
      </c>
      <c r="E227" s="21" t="s">
        <v>48</v>
      </c>
      <c r="F227" s="41">
        <v>0</v>
      </c>
      <c r="G227" s="41">
        <v>0</v>
      </c>
    </row>
    <row r="228" spans="1:7" s="3" customFormat="1" ht="25.5">
      <c r="A228" s="38" t="s">
        <v>359</v>
      </c>
      <c r="B228" s="20" t="s">
        <v>101</v>
      </c>
      <c r="C228" s="21"/>
      <c r="D228" s="21"/>
      <c r="E228" s="21"/>
      <c r="F228" s="17">
        <f>SUM(F229+F233+F236+F240+F243)</f>
        <v>50831300</v>
      </c>
      <c r="G228" s="17">
        <f>SUM(G229+G233+G236+G240+G243)</f>
        <v>50860000</v>
      </c>
    </row>
    <row r="229" spans="1:11" s="3" customFormat="1" ht="12.75">
      <c r="A229" s="26" t="s">
        <v>57</v>
      </c>
      <c r="B229" s="21" t="s">
        <v>238</v>
      </c>
      <c r="C229" s="21"/>
      <c r="D229" s="21"/>
      <c r="E229" s="21"/>
      <c r="F229" s="15">
        <f aca="true" t="shared" si="48" ref="F229:G229">SUM(F230:F232)</f>
        <v>1407916</v>
      </c>
      <c r="G229" s="15">
        <f t="shared" si="48"/>
        <v>1407916</v>
      </c>
      <c r="H229" s="6"/>
      <c r="I229" s="14"/>
      <c r="J229" s="8"/>
      <c r="K229" s="9"/>
    </row>
    <row r="230" spans="1:11" s="3" customFormat="1" ht="63.75">
      <c r="A230" s="27" t="s">
        <v>62</v>
      </c>
      <c r="B230" s="21" t="s">
        <v>239</v>
      </c>
      <c r="C230" s="21" t="s">
        <v>35</v>
      </c>
      <c r="D230" s="21" t="s">
        <v>32</v>
      </c>
      <c r="E230" s="21" t="s">
        <v>45</v>
      </c>
      <c r="F230" s="41">
        <v>1334466</v>
      </c>
      <c r="G230" s="41">
        <v>1334466</v>
      </c>
      <c r="H230" s="6"/>
      <c r="I230" s="14"/>
      <c r="J230" s="8"/>
      <c r="K230" s="9"/>
    </row>
    <row r="231" spans="1:11" s="3" customFormat="1" ht="51">
      <c r="A231" s="26" t="s">
        <v>63</v>
      </c>
      <c r="B231" s="21" t="s">
        <v>239</v>
      </c>
      <c r="C231" s="21" t="s">
        <v>35</v>
      </c>
      <c r="D231" s="21" t="s">
        <v>32</v>
      </c>
      <c r="E231" s="21" t="s">
        <v>46</v>
      </c>
      <c r="F231" s="41">
        <v>73250</v>
      </c>
      <c r="G231" s="41">
        <v>73250</v>
      </c>
      <c r="H231" s="6"/>
      <c r="I231" s="14"/>
      <c r="J231" s="8"/>
      <c r="K231" s="9"/>
    </row>
    <row r="232" spans="1:11" s="3" customFormat="1" ht="38.25">
      <c r="A232" s="26" t="s">
        <v>64</v>
      </c>
      <c r="B232" s="21" t="s">
        <v>239</v>
      </c>
      <c r="C232" s="21" t="s">
        <v>35</v>
      </c>
      <c r="D232" s="21" t="s">
        <v>32</v>
      </c>
      <c r="E232" s="21" t="s">
        <v>48</v>
      </c>
      <c r="F232" s="41">
        <v>200</v>
      </c>
      <c r="G232" s="41">
        <v>200</v>
      </c>
      <c r="H232" s="6"/>
      <c r="I232" s="14"/>
      <c r="J232" s="8"/>
      <c r="K232" s="9"/>
    </row>
    <row r="233" spans="1:7" s="3" customFormat="1" ht="12.75">
      <c r="A233" s="21" t="s">
        <v>21</v>
      </c>
      <c r="B233" s="21" t="s">
        <v>229</v>
      </c>
      <c r="C233" s="21"/>
      <c r="D233" s="21"/>
      <c r="E233" s="21"/>
      <c r="F233" s="15">
        <f aca="true" t="shared" si="49" ref="F233:G233">SUM(F234:F235)</f>
        <v>450000</v>
      </c>
      <c r="G233" s="15">
        <f t="shared" si="49"/>
        <v>450000</v>
      </c>
    </row>
    <row r="234" spans="1:7" s="3" customFormat="1" ht="38.25">
      <c r="A234" s="26" t="s">
        <v>278</v>
      </c>
      <c r="B234" s="21" t="s">
        <v>230</v>
      </c>
      <c r="C234" s="21" t="s">
        <v>35</v>
      </c>
      <c r="D234" s="21" t="s">
        <v>29</v>
      </c>
      <c r="E234" s="21" t="s">
        <v>46</v>
      </c>
      <c r="F234" s="41">
        <v>363797</v>
      </c>
      <c r="G234" s="41">
        <v>363797</v>
      </c>
    </row>
    <row r="235" spans="1:7" s="3" customFormat="1" ht="25.5">
      <c r="A235" s="26" t="s">
        <v>387</v>
      </c>
      <c r="B235" s="21" t="s">
        <v>230</v>
      </c>
      <c r="C235" s="21" t="s">
        <v>35</v>
      </c>
      <c r="D235" s="21" t="s">
        <v>29</v>
      </c>
      <c r="E235" s="21" t="s">
        <v>49</v>
      </c>
      <c r="F235" s="41">
        <v>86203</v>
      </c>
      <c r="G235" s="41">
        <v>86203</v>
      </c>
    </row>
    <row r="236" spans="1:7" s="3" customFormat="1" ht="26.25" customHeight="1">
      <c r="A236" s="34" t="s">
        <v>44</v>
      </c>
      <c r="B236" s="21" t="s">
        <v>227</v>
      </c>
      <c r="C236" s="21"/>
      <c r="D236" s="21"/>
      <c r="E236" s="21"/>
      <c r="F236" s="15">
        <f>SUM(F237:F239)</f>
        <v>38491361</v>
      </c>
      <c r="G236" s="15">
        <f>SUM(G237:G239)</f>
        <v>38520061</v>
      </c>
    </row>
    <row r="237" spans="1:7" s="3" customFormat="1" ht="42" customHeight="1">
      <c r="A237" s="34" t="s">
        <v>277</v>
      </c>
      <c r="B237" s="21" t="s">
        <v>228</v>
      </c>
      <c r="C237" s="21" t="s">
        <v>38</v>
      </c>
      <c r="D237" s="21" t="s">
        <v>30</v>
      </c>
      <c r="E237" s="21" t="s">
        <v>50</v>
      </c>
      <c r="F237" s="41">
        <v>24166813</v>
      </c>
      <c r="G237" s="41">
        <v>24166813</v>
      </c>
    </row>
    <row r="238" spans="1:7" s="3" customFormat="1" ht="25.15" customHeight="1">
      <c r="A238" s="34" t="s">
        <v>279</v>
      </c>
      <c r="B238" s="21" t="s">
        <v>231</v>
      </c>
      <c r="C238" s="21" t="s">
        <v>35</v>
      </c>
      <c r="D238" s="21" t="s">
        <v>29</v>
      </c>
      <c r="E238" s="21" t="s">
        <v>50</v>
      </c>
      <c r="F238" s="41">
        <v>11415139</v>
      </c>
      <c r="G238" s="41">
        <v>11443839</v>
      </c>
    </row>
    <row r="239" spans="1:7" s="3" customFormat="1" ht="24.6" customHeight="1">
      <c r="A239" s="34" t="s">
        <v>280</v>
      </c>
      <c r="B239" s="21" t="s">
        <v>232</v>
      </c>
      <c r="C239" s="21" t="s">
        <v>35</v>
      </c>
      <c r="D239" s="21" t="s">
        <v>29</v>
      </c>
      <c r="E239" s="21" t="s">
        <v>50</v>
      </c>
      <c r="F239" s="15">
        <v>2909409</v>
      </c>
      <c r="G239" s="15">
        <v>2909409</v>
      </c>
    </row>
    <row r="240" spans="1:7" s="3" customFormat="1" ht="14.45" customHeight="1">
      <c r="A240" s="26" t="s">
        <v>47</v>
      </c>
      <c r="B240" s="21" t="s">
        <v>233</v>
      </c>
      <c r="C240" s="21"/>
      <c r="D240" s="21"/>
      <c r="E240" s="21"/>
      <c r="F240" s="15">
        <f>SUM(F241:F242)</f>
        <v>10394</v>
      </c>
      <c r="G240" s="15">
        <f>SUM(G241:G242)</f>
        <v>10394</v>
      </c>
    </row>
    <row r="241" spans="1:12" s="3" customFormat="1" ht="42.75" customHeight="1">
      <c r="A241" s="26" t="s">
        <v>64</v>
      </c>
      <c r="B241" s="21" t="s">
        <v>240</v>
      </c>
      <c r="C241" s="21" t="s">
        <v>35</v>
      </c>
      <c r="D241" s="21" t="s">
        <v>32</v>
      </c>
      <c r="E241" s="21" t="s">
        <v>48</v>
      </c>
      <c r="F241" s="15">
        <v>372</v>
      </c>
      <c r="G241" s="15">
        <v>372</v>
      </c>
      <c r="H241" s="6"/>
      <c r="I241" s="6"/>
      <c r="J241" s="14"/>
      <c r="K241" s="8"/>
      <c r="L241" s="9"/>
    </row>
    <row r="242" spans="1:12" s="3" customFormat="1" ht="25.5">
      <c r="A242" s="26" t="s">
        <v>282</v>
      </c>
      <c r="B242" s="21" t="s">
        <v>234</v>
      </c>
      <c r="C242" s="21" t="s">
        <v>35</v>
      </c>
      <c r="D242" s="21" t="s">
        <v>29</v>
      </c>
      <c r="E242" s="21" t="s">
        <v>48</v>
      </c>
      <c r="F242" s="15">
        <v>10022</v>
      </c>
      <c r="G242" s="15">
        <v>10022</v>
      </c>
      <c r="H242" s="6"/>
      <c r="I242" s="6"/>
      <c r="J242" s="14"/>
      <c r="K242" s="8"/>
      <c r="L242" s="9"/>
    </row>
    <row r="243" spans="1:7" s="3" customFormat="1" ht="30" customHeight="1">
      <c r="A243" s="45" t="s">
        <v>43</v>
      </c>
      <c r="B243" s="21" t="s">
        <v>235</v>
      </c>
      <c r="C243" s="21"/>
      <c r="D243" s="21"/>
      <c r="E243" s="21"/>
      <c r="F243" s="15">
        <f aca="true" t="shared" si="50" ref="F243:G243">SUM(F244:F251)</f>
        <v>10471629</v>
      </c>
      <c r="G243" s="15">
        <f t="shared" si="50"/>
        <v>10471629</v>
      </c>
    </row>
    <row r="244" spans="1:7" s="3" customFormat="1" ht="81" customHeight="1">
      <c r="A244" s="27" t="s">
        <v>120</v>
      </c>
      <c r="B244" s="21" t="s">
        <v>241</v>
      </c>
      <c r="C244" s="21" t="s">
        <v>35</v>
      </c>
      <c r="D244" s="21" t="s">
        <v>32</v>
      </c>
      <c r="E244" s="21" t="s">
        <v>45</v>
      </c>
      <c r="F244" s="41">
        <v>2481864</v>
      </c>
      <c r="G244" s="41">
        <v>2481864</v>
      </c>
    </row>
    <row r="245" spans="1:7" s="3" customFormat="1" ht="58.5" customHeight="1">
      <c r="A245" s="27" t="s">
        <v>122</v>
      </c>
      <c r="B245" s="21" t="s">
        <v>241</v>
      </c>
      <c r="C245" s="21" t="s">
        <v>35</v>
      </c>
      <c r="D245" s="21" t="s">
        <v>32</v>
      </c>
      <c r="E245" s="21" t="s">
        <v>46</v>
      </c>
      <c r="F245" s="41">
        <v>151192</v>
      </c>
      <c r="G245" s="41">
        <v>151192</v>
      </c>
    </row>
    <row r="246" spans="1:7" s="3" customFormat="1" ht="54" customHeight="1">
      <c r="A246" s="26" t="s">
        <v>283</v>
      </c>
      <c r="B246" s="21" t="s">
        <v>236</v>
      </c>
      <c r="C246" s="21" t="s">
        <v>35</v>
      </c>
      <c r="D246" s="21" t="s">
        <v>29</v>
      </c>
      <c r="E246" s="21" t="s">
        <v>45</v>
      </c>
      <c r="F246" s="41">
        <v>2055160</v>
      </c>
      <c r="G246" s="41">
        <v>2055160</v>
      </c>
    </row>
    <row r="247" spans="1:7" s="3" customFormat="1" ht="27" customHeight="1">
      <c r="A247" s="26" t="s">
        <v>284</v>
      </c>
      <c r="B247" s="21" t="s">
        <v>236</v>
      </c>
      <c r="C247" s="21" t="s">
        <v>35</v>
      </c>
      <c r="D247" s="21" t="s">
        <v>29</v>
      </c>
      <c r="E247" s="21" t="s">
        <v>46</v>
      </c>
      <c r="F247" s="41">
        <v>190913</v>
      </c>
      <c r="G247" s="41">
        <v>190913</v>
      </c>
    </row>
    <row r="248" spans="1:7" s="4" customFormat="1" ht="16.9" customHeight="1">
      <c r="A248" s="26" t="s">
        <v>281</v>
      </c>
      <c r="B248" s="21" t="s">
        <v>236</v>
      </c>
      <c r="C248" s="21" t="s">
        <v>35</v>
      </c>
      <c r="D248" s="21" t="s">
        <v>29</v>
      </c>
      <c r="E248" s="21" t="s">
        <v>48</v>
      </c>
      <c r="F248" s="41">
        <v>10184</v>
      </c>
      <c r="G248" s="41">
        <v>10184</v>
      </c>
    </row>
    <row r="249" spans="1:7" s="2" customFormat="1" ht="63.75">
      <c r="A249" s="27" t="s">
        <v>285</v>
      </c>
      <c r="B249" s="21" t="s">
        <v>237</v>
      </c>
      <c r="C249" s="21" t="s">
        <v>35</v>
      </c>
      <c r="D249" s="21" t="s">
        <v>29</v>
      </c>
      <c r="E249" s="21" t="s">
        <v>45</v>
      </c>
      <c r="F249" s="41">
        <v>4932003</v>
      </c>
      <c r="G249" s="41">
        <v>4932003</v>
      </c>
    </row>
    <row r="250" spans="1:7" s="2" customFormat="1" ht="45.75" customHeight="1">
      <c r="A250" s="26" t="s">
        <v>286</v>
      </c>
      <c r="B250" s="21" t="s">
        <v>237</v>
      </c>
      <c r="C250" s="21" t="s">
        <v>35</v>
      </c>
      <c r="D250" s="21" t="s">
        <v>29</v>
      </c>
      <c r="E250" s="21" t="s">
        <v>46</v>
      </c>
      <c r="F250" s="41">
        <v>650209</v>
      </c>
      <c r="G250" s="41">
        <v>650209</v>
      </c>
    </row>
    <row r="251" spans="1:7" s="2" customFormat="1" ht="25.5">
      <c r="A251" s="26" t="s">
        <v>282</v>
      </c>
      <c r="B251" s="21" t="s">
        <v>237</v>
      </c>
      <c r="C251" s="21" t="s">
        <v>35</v>
      </c>
      <c r="D251" s="21" t="s">
        <v>29</v>
      </c>
      <c r="E251" s="21" t="s">
        <v>48</v>
      </c>
      <c r="F251" s="41">
        <v>104</v>
      </c>
      <c r="G251" s="41">
        <v>104</v>
      </c>
    </row>
    <row r="252" spans="1:7" ht="25.5">
      <c r="A252" s="37" t="s">
        <v>360</v>
      </c>
      <c r="B252" s="20" t="s">
        <v>138</v>
      </c>
      <c r="C252" s="21"/>
      <c r="D252" s="21"/>
      <c r="E252" s="21"/>
      <c r="F252" s="17">
        <f aca="true" t="shared" si="51" ref="F252:G252">SUM(F253+F255)</f>
        <v>1098000</v>
      </c>
      <c r="G252" s="17">
        <f t="shared" si="51"/>
        <v>1098000</v>
      </c>
    </row>
    <row r="253" spans="1:7" ht="17.45" customHeight="1">
      <c r="A253" s="32" t="s">
        <v>21</v>
      </c>
      <c r="B253" s="21" t="s">
        <v>300</v>
      </c>
      <c r="C253" s="21"/>
      <c r="D253" s="21"/>
      <c r="E253" s="21"/>
      <c r="F253" s="15">
        <f aca="true" t="shared" si="52" ref="F253:G253">SUM(F254)</f>
        <v>90000</v>
      </c>
      <c r="G253" s="15">
        <f t="shared" si="52"/>
        <v>90000</v>
      </c>
    </row>
    <row r="254" spans="1:7" ht="28.15" customHeight="1">
      <c r="A254" s="34" t="s">
        <v>287</v>
      </c>
      <c r="B254" s="21" t="s">
        <v>301</v>
      </c>
      <c r="C254" s="21" t="s">
        <v>38</v>
      </c>
      <c r="D254" s="21" t="s">
        <v>38</v>
      </c>
      <c r="E254" s="21" t="s">
        <v>50</v>
      </c>
      <c r="F254" s="15">
        <v>90000</v>
      </c>
      <c r="G254" s="15">
        <v>90000</v>
      </c>
    </row>
    <row r="255" spans="1:7" ht="29.25" customHeight="1">
      <c r="A255" s="26" t="s">
        <v>112</v>
      </c>
      <c r="B255" s="21" t="s">
        <v>297</v>
      </c>
      <c r="C255" s="21"/>
      <c r="D255" s="21"/>
      <c r="E255" s="21"/>
      <c r="F255" s="15">
        <f>SUM(F256:F259)</f>
        <v>1008000</v>
      </c>
      <c r="G255" s="15">
        <f>SUM(G256:G259)</f>
        <v>1008000</v>
      </c>
    </row>
    <row r="256" spans="1:7" ht="51">
      <c r="A256" s="34" t="s">
        <v>361</v>
      </c>
      <c r="B256" s="21" t="s">
        <v>467</v>
      </c>
      <c r="C256" s="21" t="s">
        <v>40</v>
      </c>
      <c r="D256" s="21" t="s">
        <v>30</v>
      </c>
      <c r="E256" s="21" t="s">
        <v>50</v>
      </c>
      <c r="F256" s="15">
        <v>25000</v>
      </c>
      <c r="G256" s="15">
        <v>25000</v>
      </c>
    </row>
    <row r="257" spans="1:7" ht="65.25" customHeight="1">
      <c r="A257" s="34" t="s">
        <v>104</v>
      </c>
      <c r="B257" s="21" t="s">
        <v>243</v>
      </c>
      <c r="C257" s="21" t="s">
        <v>242</v>
      </c>
      <c r="D257" s="21" t="s">
        <v>31</v>
      </c>
      <c r="E257" s="21" t="s">
        <v>50</v>
      </c>
      <c r="F257" s="15">
        <v>200000</v>
      </c>
      <c r="G257" s="15">
        <v>200000</v>
      </c>
    </row>
    <row r="258" spans="1:14" ht="26.45" customHeight="1">
      <c r="A258" s="34" t="s">
        <v>115</v>
      </c>
      <c r="B258" s="21" t="s">
        <v>298</v>
      </c>
      <c r="C258" s="21" t="s">
        <v>36</v>
      </c>
      <c r="D258" s="21" t="s">
        <v>33</v>
      </c>
      <c r="E258" s="21" t="s">
        <v>50</v>
      </c>
      <c r="F258" s="15">
        <v>693000</v>
      </c>
      <c r="G258" s="15">
        <v>693000</v>
      </c>
      <c r="H258" s="6"/>
      <c r="I258" s="6"/>
      <c r="J258" s="7"/>
      <c r="K258" s="8"/>
      <c r="L258" s="9"/>
      <c r="M258" s="8"/>
      <c r="N258" s="9"/>
    </row>
    <row r="259" spans="1:14" ht="53.25" customHeight="1">
      <c r="A259" s="34" t="s">
        <v>105</v>
      </c>
      <c r="B259" s="21" t="s">
        <v>299</v>
      </c>
      <c r="C259" s="21" t="s">
        <v>36</v>
      </c>
      <c r="D259" s="21" t="s">
        <v>33</v>
      </c>
      <c r="E259" s="21" t="s">
        <v>50</v>
      </c>
      <c r="F259" s="15">
        <v>90000</v>
      </c>
      <c r="G259" s="15">
        <v>90000</v>
      </c>
      <c r="H259" s="6"/>
      <c r="I259" s="6"/>
      <c r="J259" s="14"/>
      <c r="K259" s="8"/>
      <c r="L259" s="9"/>
      <c r="M259" s="10"/>
      <c r="N259" s="10"/>
    </row>
    <row r="260" spans="1:14" ht="25.5">
      <c r="A260" s="37" t="s">
        <v>377</v>
      </c>
      <c r="B260" s="20" t="s">
        <v>378</v>
      </c>
      <c r="C260" s="21"/>
      <c r="D260" s="21"/>
      <c r="E260" s="21"/>
      <c r="F260" s="17">
        <f aca="true" t="shared" si="53" ref="F260:G261">F261</f>
        <v>1936200</v>
      </c>
      <c r="G260" s="17">
        <f t="shared" si="53"/>
        <v>476700</v>
      </c>
      <c r="H260" s="6"/>
      <c r="I260" s="6"/>
      <c r="J260" s="14"/>
      <c r="K260" s="8"/>
      <c r="L260" s="9"/>
      <c r="M260" s="10"/>
      <c r="N260" s="10"/>
    </row>
    <row r="261" spans="1:14" ht="15.75" customHeight="1">
      <c r="A261" s="34" t="s">
        <v>469</v>
      </c>
      <c r="B261" s="21" t="s">
        <v>468</v>
      </c>
      <c r="C261" s="21"/>
      <c r="D261" s="21"/>
      <c r="E261" s="21"/>
      <c r="F261" s="15">
        <f t="shared" si="53"/>
        <v>1936200</v>
      </c>
      <c r="G261" s="15">
        <f t="shared" si="53"/>
        <v>476700</v>
      </c>
      <c r="H261" s="6"/>
      <c r="I261" s="6"/>
      <c r="J261" s="14"/>
      <c r="K261" s="8"/>
      <c r="L261" s="9"/>
      <c r="M261" s="10"/>
      <c r="N261" s="10"/>
    </row>
    <row r="262" spans="1:14" ht="42.75" customHeight="1">
      <c r="A262" s="34" t="s">
        <v>376</v>
      </c>
      <c r="B262" s="21" t="s">
        <v>470</v>
      </c>
      <c r="C262" s="21" t="s">
        <v>37</v>
      </c>
      <c r="D262" s="21" t="s">
        <v>30</v>
      </c>
      <c r="E262" s="21" t="s">
        <v>46</v>
      </c>
      <c r="F262" s="15">
        <v>1936200</v>
      </c>
      <c r="G262" s="15">
        <v>476700</v>
      </c>
      <c r="H262" s="6"/>
      <c r="I262" s="6"/>
      <c r="J262" s="14"/>
      <c r="K262" s="8"/>
      <c r="L262" s="9"/>
      <c r="M262" s="10"/>
      <c r="N262" s="10"/>
    </row>
    <row r="263" spans="1:14" ht="21" customHeight="1">
      <c r="A263" s="37" t="s">
        <v>363</v>
      </c>
      <c r="B263" s="20" t="s">
        <v>362</v>
      </c>
      <c r="C263" s="21"/>
      <c r="D263" s="21"/>
      <c r="E263" s="21"/>
      <c r="F263" s="17">
        <f>F264+F268</f>
        <v>329800</v>
      </c>
      <c r="G263" s="17">
        <f>G264+G268</f>
        <v>101800</v>
      </c>
      <c r="H263" s="6"/>
      <c r="I263" s="6"/>
      <c r="J263" s="14"/>
      <c r="K263" s="8"/>
      <c r="L263" s="9"/>
      <c r="M263" s="10"/>
      <c r="N263" s="10"/>
    </row>
    <row r="264" spans="1:14" ht="12.75">
      <c r="A264" s="34" t="s">
        <v>92</v>
      </c>
      <c r="B264" s="21" t="s">
        <v>364</v>
      </c>
      <c r="C264" s="21"/>
      <c r="D264" s="21"/>
      <c r="E264" s="21"/>
      <c r="F264" s="15">
        <f>SUM(F265:F267)</f>
        <v>244800</v>
      </c>
      <c r="G264" s="15">
        <f>SUM(G265:G267)</f>
        <v>101800</v>
      </c>
      <c r="H264" s="6"/>
      <c r="I264" s="6"/>
      <c r="J264" s="14"/>
      <c r="K264" s="8"/>
      <c r="L264" s="9"/>
      <c r="M264" s="10"/>
      <c r="N264" s="10"/>
    </row>
    <row r="265" spans="1:14" ht="56.25" customHeight="1">
      <c r="A265" s="34" t="s">
        <v>399</v>
      </c>
      <c r="B265" s="21" t="s">
        <v>398</v>
      </c>
      <c r="C265" s="21" t="s">
        <v>38</v>
      </c>
      <c r="D265" s="21" t="s">
        <v>29</v>
      </c>
      <c r="E265" s="21" t="s">
        <v>50</v>
      </c>
      <c r="F265" s="41">
        <v>101800</v>
      </c>
      <c r="G265" s="41">
        <v>101800</v>
      </c>
      <c r="H265" s="6"/>
      <c r="I265" s="6"/>
      <c r="J265" s="14"/>
      <c r="K265" s="8"/>
      <c r="L265" s="9"/>
      <c r="M265" s="10"/>
      <c r="N265" s="10"/>
    </row>
    <row r="266" spans="1:14" ht="54.75" customHeight="1">
      <c r="A266" s="34" t="s">
        <v>366</v>
      </c>
      <c r="B266" s="21" t="s">
        <v>365</v>
      </c>
      <c r="C266" s="21" t="s">
        <v>38</v>
      </c>
      <c r="D266" s="21" t="s">
        <v>30</v>
      </c>
      <c r="E266" s="21" t="s">
        <v>50</v>
      </c>
      <c r="F266" s="15">
        <v>63000</v>
      </c>
      <c r="G266" s="15">
        <v>0</v>
      </c>
      <c r="H266" s="6"/>
      <c r="I266" s="6"/>
      <c r="J266" s="14"/>
      <c r="K266" s="8"/>
      <c r="L266" s="9"/>
      <c r="M266" s="10"/>
      <c r="N266" s="10"/>
    </row>
    <row r="267" spans="1:14" ht="57" customHeight="1">
      <c r="A267" s="34" t="s">
        <v>366</v>
      </c>
      <c r="B267" s="21" t="s">
        <v>365</v>
      </c>
      <c r="C267" s="21" t="s">
        <v>35</v>
      </c>
      <c r="D267" s="21" t="s">
        <v>29</v>
      </c>
      <c r="E267" s="21" t="s">
        <v>50</v>
      </c>
      <c r="F267" s="15">
        <v>80000</v>
      </c>
      <c r="G267" s="15">
        <v>0</v>
      </c>
      <c r="H267" s="6"/>
      <c r="I267" s="6"/>
      <c r="J267" s="14"/>
      <c r="K267" s="8"/>
      <c r="L267" s="9"/>
      <c r="M267" s="10"/>
      <c r="N267" s="10"/>
    </row>
    <row r="268" spans="1:14" ht="35.25" customHeight="1">
      <c r="A268" s="34" t="s">
        <v>43</v>
      </c>
      <c r="B268" s="21" t="s">
        <v>400</v>
      </c>
      <c r="C268" s="21"/>
      <c r="D268" s="21"/>
      <c r="E268" s="21"/>
      <c r="F268" s="15">
        <f aca="true" t="shared" si="54" ref="F268:G268">F269</f>
        <v>85000</v>
      </c>
      <c r="G268" s="15">
        <f t="shared" si="54"/>
        <v>0</v>
      </c>
      <c r="H268" s="6"/>
      <c r="I268" s="6"/>
      <c r="J268" s="14"/>
      <c r="K268" s="8"/>
      <c r="L268" s="9"/>
      <c r="M268" s="10"/>
      <c r="N268" s="10"/>
    </row>
    <row r="269" spans="1:14" ht="44.25" customHeight="1">
      <c r="A269" s="34" t="s">
        <v>401</v>
      </c>
      <c r="B269" s="21" t="s">
        <v>402</v>
      </c>
      <c r="C269" s="21" t="s">
        <v>35</v>
      </c>
      <c r="D269" s="21" t="s">
        <v>29</v>
      </c>
      <c r="E269" s="21" t="s">
        <v>46</v>
      </c>
      <c r="F269" s="15">
        <v>85000</v>
      </c>
      <c r="G269" s="15">
        <v>0</v>
      </c>
      <c r="H269" s="6"/>
      <c r="I269" s="6"/>
      <c r="J269" s="14"/>
      <c r="K269" s="8"/>
      <c r="L269" s="9"/>
      <c r="M269" s="10"/>
      <c r="N269" s="10"/>
    </row>
    <row r="270" spans="1:14" ht="44.25" customHeight="1">
      <c r="A270" s="37" t="s">
        <v>403</v>
      </c>
      <c r="B270" s="20" t="s">
        <v>404</v>
      </c>
      <c r="C270" s="21"/>
      <c r="D270" s="21"/>
      <c r="E270" s="21"/>
      <c r="F270" s="17">
        <f aca="true" t="shared" si="55" ref="F270:G271">F271</f>
        <v>150000</v>
      </c>
      <c r="G270" s="17">
        <f t="shared" si="55"/>
        <v>150000</v>
      </c>
      <c r="H270" s="6"/>
      <c r="I270" s="6"/>
      <c r="J270" s="14"/>
      <c r="K270" s="8"/>
      <c r="L270" s="9"/>
      <c r="M270" s="10"/>
      <c r="N270" s="10"/>
    </row>
    <row r="271" spans="1:14" ht="21" customHeight="1">
      <c r="A271" s="34" t="s">
        <v>21</v>
      </c>
      <c r="B271" s="21" t="s">
        <v>405</v>
      </c>
      <c r="C271" s="21"/>
      <c r="D271" s="21"/>
      <c r="E271" s="21"/>
      <c r="F271" s="15">
        <f t="shared" si="55"/>
        <v>150000</v>
      </c>
      <c r="G271" s="15">
        <f t="shared" si="55"/>
        <v>150000</v>
      </c>
      <c r="H271" s="6"/>
      <c r="I271" s="6"/>
      <c r="J271" s="14"/>
      <c r="K271" s="8"/>
      <c r="L271" s="9"/>
      <c r="M271" s="10"/>
      <c r="N271" s="10"/>
    </row>
    <row r="272" spans="1:14" ht="41.25" customHeight="1">
      <c r="A272" s="34" t="s">
        <v>407</v>
      </c>
      <c r="B272" s="21" t="s">
        <v>406</v>
      </c>
      <c r="C272" s="21" t="s">
        <v>32</v>
      </c>
      <c r="D272" s="21" t="s">
        <v>34</v>
      </c>
      <c r="E272" s="21" t="s">
        <v>46</v>
      </c>
      <c r="F272" s="15">
        <v>150000</v>
      </c>
      <c r="G272" s="15">
        <v>150000</v>
      </c>
      <c r="H272" s="6"/>
      <c r="I272" s="6"/>
      <c r="J272" s="14"/>
      <c r="K272" s="8"/>
      <c r="L272" s="9"/>
      <c r="M272" s="10"/>
      <c r="N272" s="10"/>
    </row>
    <row r="273" spans="1:12" ht="12.75">
      <c r="A273" s="28" t="s">
        <v>56</v>
      </c>
      <c r="B273" s="20" t="s">
        <v>55</v>
      </c>
      <c r="C273" s="21"/>
      <c r="D273" s="21"/>
      <c r="E273" s="21"/>
      <c r="F273" s="17">
        <f>F274+F300</f>
        <v>45911899</v>
      </c>
      <c r="G273" s="17">
        <f>G274+G300</f>
        <v>43449099</v>
      </c>
      <c r="H273" s="10"/>
      <c r="I273" s="10"/>
      <c r="J273" s="10"/>
      <c r="K273" s="10"/>
      <c r="L273" s="10"/>
    </row>
    <row r="274" spans="1:7" ht="12.75">
      <c r="A274" s="26" t="s">
        <v>57</v>
      </c>
      <c r="B274" s="21" t="s">
        <v>58</v>
      </c>
      <c r="C274" s="21"/>
      <c r="D274" s="21"/>
      <c r="E274" s="21"/>
      <c r="F274" s="15">
        <f>SUM(F275:F299)</f>
        <v>45623818</v>
      </c>
      <c r="G274" s="15">
        <f>SUM(G275:G299)</f>
        <v>43161018</v>
      </c>
    </row>
    <row r="275" spans="1:7" ht="63.75">
      <c r="A275" s="27" t="s">
        <v>369</v>
      </c>
      <c r="B275" s="21" t="s">
        <v>471</v>
      </c>
      <c r="C275" s="21" t="s">
        <v>29</v>
      </c>
      <c r="D275" s="21" t="s">
        <v>472</v>
      </c>
      <c r="E275" s="21" t="s">
        <v>45</v>
      </c>
      <c r="F275" s="15">
        <v>439000</v>
      </c>
      <c r="G275" s="15">
        <v>439000</v>
      </c>
    </row>
    <row r="276" spans="1:7" ht="38.25">
      <c r="A276" s="27" t="s">
        <v>370</v>
      </c>
      <c r="B276" s="21" t="s">
        <v>471</v>
      </c>
      <c r="C276" s="21" t="s">
        <v>29</v>
      </c>
      <c r="D276" s="21" t="s">
        <v>472</v>
      </c>
      <c r="E276" s="21" t="s">
        <v>46</v>
      </c>
      <c r="F276" s="15">
        <v>28000</v>
      </c>
      <c r="G276" s="15">
        <v>28000</v>
      </c>
    </row>
    <row r="277" spans="1:7" ht="12.75">
      <c r="A277" s="26" t="s">
        <v>15</v>
      </c>
      <c r="B277" s="21" t="s">
        <v>114</v>
      </c>
      <c r="C277" s="21" t="s">
        <v>29</v>
      </c>
      <c r="D277" s="21" t="s">
        <v>40</v>
      </c>
      <c r="E277" s="21" t="s">
        <v>48</v>
      </c>
      <c r="F277" s="15">
        <v>1500000</v>
      </c>
      <c r="G277" s="15">
        <v>1000000</v>
      </c>
    </row>
    <row r="278" spans="1:7" ht="51">
      <c r="A278" s="26" t="s">
        <v>289</v>
      </c>
      <c r="B278" s="21" t="s">
        <v>473</v>
      </c>
      <c r="C278" s="21" t="s">
        <v>29</v>
      </c>
      <c r="D278" s="21" t="s">
        <v>32</v>
      </c>
      <c r="E278" s="21" t="s">
        <v>46</v>
      </c>
      <c r="F278" s="15">
        <v>103800</v>
      </c>
      <c r="G278" s="15">
        <v>103800</v>
      </c>
    </row>
    <row r="279" spans="1:7" ht="51">
      <c r="A279" s="26" t="s">
        <v>61</v>
      </c>
      <c r="B279" s="21" t="s">
        <v>60</v>
      </c>
      <c r="C279" s="21" t="s">
        <v>29</v>
      </c>
      <c r="D279" s="21" t="s">
        <v>31</v>
      </c>
      <c r="E279" s="21" t="s">
        <v>45</v>
      </c>
      <c r="F279" s="15">
        <v>1767221</v>
      </c>
      <c r="G279" s="15">
        <v>1767221</v>
      </c>
    </row>
    <row r="280" spans="1:7" ht="63.75">
      <c r="A280" s="27" t="s">
        <v>62</v>
      </c>
      <c r="B280" s="21" t="s">
        <v>59</v>
      </c>
      <c r="C280" s="21" t="s">
        <v>29</v>
      </c>
      <c r="D280" s="21" t="s">
        <v>30</v>
      </c>
      <c r="E280" s="21" t="s">
        <v>45</v>
      </c>
      <c r="F280" s="41">
        <v>3317896</v>
      </c>
      <c r="G280" s="41">
        <v>3317896</v>
      </c>
    </row>
    <row r="281" spans="1:7" ht="51">
      <c r="A281" s="26" t="s">
        <v>63</v>
      </c>
      <c r="B281" s="21" t="s">
        <v>59</v>
      </c>
      <c r="C281" s="21" t="s">
        <v>29</v>
      </c>
      <c r="D281" s="21" t="s">
        <v>30</v>
      </c>
      <c r="E281" s="21" t="s">
        <v>46</v>
      </c>
      <c r="F281" s="41">
        <v>489101</v>
      </c>
      <c r="G281" s="41">
        <v>489101</v>
      </c>
    </row>
    <row r="282" spans="1:12" ht="38.25">
      <c r="A282" s="26" t="s">
        <v>288</v>
      </c>
      <c r="B282" s="21" t="s">
        <v>59</v>
      </c>
      <c r="C282" s="21" t="s">
        <v>29</v>
      </c>
      <c r="D282" s="21" t="s">
        <v>30</v>
      </c>
      <c r="E282" s="21" t="s">
        <v>48</v>
      </c>
      <c r="F282" s="15">
        <f aca="true" t="shared" si="56" ref="F282:G282">3000+1766</f>
        <v>4766</v>
      </c>
      <c r="G282" s="15">
        <f t="shared" si="56"/>
        <v>4766</v>
      </c>
      <c r="H282" s="6"/>
      <c r="I282" s="6"/>
      <c r="J282" s="7"/>
      <c r="K282" s="8"/>
      <c r="L282" s="12"/>
    </row>
    <row r="283" spans="1:12" ht="63.75">
      <c r="A283" s="27" t="s">
        <v>117</v>
      </c>
      <c r="B283" s="21" t="s">
        <v>59</v>
      </c>
      <c r="C283" s="21" t="s">
        <v>29</v>
      </c>
      <c r="D283" s="21" t="s">
        <v>32</v>
      </c>
      <c r="E283" s="21" t="s">
        <v>45</v>
      </c>
      <c r="F283" s="41">
        <v>27574459</v>
      </c>
      <c r="G283" s="41">
        <v>27533399</v>
      </c>
      <c r="H283" s="6"/>
      <c r="I283" s="6"/>
      <c r="J283" s="7"/>
      <c r="K283" s="8"/>
      <c r="L283" s="12"/>
    </row>
    <row r="284" spans="1:12" ht="26.25" customHeight="1">
      <c r="A284" s="26" t="s">
        <v>292</v>
      </c>
      <c r="B284" s="21" t="s">
        <v>59</v>
      </c>
      <c r="C284" s="21" t="s">
        <v>29</v>
      </c>
      <c r="D284" s="21" t="s">
        <v>32</v>
      </c>
      <c r="E284" s="21" t="s">
        <v>46</v>
      </c>
      <c r="F284" s="41">
        <v>3490612</v>
      </c>
      <c r="G284" s="41">
        <v>1806672</v>
      </c>
      <c r="H284" s="6"/>
      <c r="I284" s="6"/>
      <c r="J284" s="7"/>
      <c r="K284" s="7"/>
      <c r="L284" s="12"/>
    </row>
    <row r="285" spans="1:12" ht="25.5">
      <c r="A285" s="26" t="s">
        <v>293</v>
      </c>
      <c r="B285" s="21" t="s">
        <v>59</v>
      </c>
      <c r="C285" s="21" t="s">
        <v>29</v>
      </c>
      <c r="D285" s="21" t="s">
        <v>32</v>
      </c>
      <c r="E285" s="21" t="s">
        <v>48</v>
      </c>
      <c r="F285" s="41">
        <v>7826</v>
      </c>
      <c r="G285" s="41">
        <v>7826</v>
      </c>
      <c r="H285" s="6"/>
      <c r="I285" s="6"/>
      <c r="J285" s="7"/>
      <c r="K285" s="8"/>
      <c r="L285" s="9"/>
    </row>
    <row r="286" spans="1:7" ht="63.75">
      <c r="A286" s="27" t="s">
        <v>62</v>
      </c>
      <c r="B286" s="21" t="s">
        <v>59</v>
      </c>
      <c r="C286" s="21" t="s">
        <v>29</v>
      </c>
      <c r="D286" s="21" t="s">
        <v>33</v>
      </c>
      <c r="E286" s="21" t="s">
        <v>45</v>
      </c>
      <c r="F286" s="41">
        <v>1625040</v>
      </c>
      <c r="G286" s="41">
        <v>1625040</v>
      </c>
    </row>
    <row r="287" spans="1:11" ht="51">
      <c r="A287" s="26" t="s">
        <v>63</v>
      </c>
      <c r="B287" s="21" t="s">
        <v>59</v>
      </c>
      <c r="C287" s="21" t="s">
        <v>29</v>
      </c>
      <c r="D287" s="21" t="s">
        <v>33</v>
      </c>
      <c r="E287" s="21" t="s">
        <v>46</v>
      </c>
      <c r="F287" s="41">
        <v>128454</v>
      </c>
      <c r="G287" s="41">
        <v>128454</v>
      </c>
      <c r="J287" s="29"/>
      <c r="K287" s="29"/>
    </row>
    <row r="288" spans="1:7" ht="38.25">
      <c r="A288" s="26" t="s">
        <v>64</v>
      </c>
      <c r="B288" s="21" t="s">
        <v>59</v>
      </c>
      <c r="C288" s="21" t="s">
        <v>29</v>
      </c>
      <c r="D288" s="21" t="s">
        <v>33</v>
      </c>
      <c r="E288" s="21" t="s">
        <v>48</v>
      </c>
      <c r="F288" s="15">
        <f aca="true" t="shared" si="57" ref="F288:G288">500+10000</f>
        <v>10500</v>
      </c>
      <c r="G288" s="15">
        <f t="shared" si="57"/>
        <v>10500</v>
      </c>
    </row>
    <row r="289" spans="1:7" ht="51">
      <c r="A289" s="27" t="s">
        <v>66</v>
      </c>
      <c r="B289" s="21" t="s">
        <v>65</v>
      </c>
      <c r="C289" s="21" t="s">
        <v>29</v>
      </c>
      <c r="D289" s="21" t="s">
        <v>30</v>
      </c>
      <c r="E289" s="21" t="s">
        <v>45</v>
      </c>
      <c r="F289" s="15">
        <f aca="true" t="shared" si="58" ref="F289:G289">1020151+308086</f>
        <v>1328237</v>
      </c>
      <c r="G289" s="15">
        <f t="shared" si="58"/>
        <v>1328237</v>
      </c>
    </row>
    <row r="290" spans="1:7" ht="63.75">
      <c r="A290" s="27" t="s">
        <v>117</v>
      </c>
      <c r="B290" s="21" t="s">
        <v>474</v>
      </c>
      <c r="C290" s="21" t="s">
        <v>29</v>
      </c>
      <c r="D290" s="21" t="s">
        <v>32</v>
      </c>
      <c r="E290" s="21" t="s">
        <v>45</v>
      </c>
      <c r="F290" s="15">
        <v>294700</v>
      </c>
      <c r="G290" s="15">
        <v>294700</v>
      </c>
    </row>
    <row r="291" spans="1:7" ht="38.25">
      <c r="A291" s="26" t="s">
        <v>292</v>
      </c>
      <c r="B291" s="21" t="s">
        <v>474</v>
      </c>
      <c r="C291" s="21" t="s">
        <v>29</v>
      </c>
      <c r="D291" s="21" t="s">
        <v>32</v>
      </c>
      <c r="E291" s="21" t="s">
        <v>46</v>
      </c>
      <c r="F291" s="15">
        <v>63400</v>
      </c>
      <c r="G291" s="15">
        <v>63400</v>
      </c>
    </row>
    <row r="292" spans="1:7" ht="60" customHeight="1">
      <c r="A292" s="27" t="s">
        <v>20</v>
      </c>
      <c r="B292" s="21" t="s">
        <v>74</v>
      </c>
      <c r="C292" s="21" t="s">
        <v>29</v>
      </c>
      <c r="D292" s="21" t="s">
        <v>33</v>
      </c>
      <c r="E292" s="21" t="s">
        <v>45</v>
      </c>
      <c r="F292" s="15">
        <f aca="true" t="shared" si="59" ref="F292:G292">703537+212469</f>
        <v>916006</v>
      </c>
      <c r="G292" s="15">
        <f t="shared" si="59"/>
        <v>916006</v>
      </c>
    </row>
    <row r="293" spans="1:7" ht="60" customHeight="1">
      <c r="A293" s="27" t="s">
        <v>408</v>
      </c>
      <c r="B293" s="21" t="s">
        <v>475</v>
      </c>
      <c r="C293" s="21" t="s">
        <v>29</v>
      </c>
      <c r="D293" s="21" t="s">
        <v>41</v>
      </c>
      <c r="E293" s="21" t="s">
        <v>46</v>
      </c>
      <c r="F293" s="15">
        <v>150000</v>
      </c>
      <c r="G293" s="15">
        <v>0</v>
      </c>
    </row>
    <row r="294" spans="1:7" ht="60" customHeight="1">
      <c r="A294" s="27" t="s">
        <v>368</v>
      </c>
      <c r="B294" s="21" t="s">
        <v>367</v>
      </c>
      <c r="C294" s="21" t="s">
        <v>29</v>
      </c>
      <c r="D294" s="21" t="s">
        <v>37</v>
      </c>
      <c r="E294" s="21" t="s">
        <v>46</v>
      </c>
      <c r="F294" s="15">
        <v>8400</v>
      </c>
      <c r="G294" s="15">
        <v>8800</v>
      </c>
    </row>
    <row r="295" spans="1:7" ht="107.25" customHeight="1">
      <c r="A295" s="27" t="s">
        <v>118</v>
      </c>
      <c r="B295" s="21" t="s">
        <v>244</v>
      </c>
      <c r="C295" s="21" t="s">
        <v>30</v>
      </c>
      <c r="D295" s="21" t="s">
        <v>32</v>
      </c>
      <c r="E295" s="21" t="s">
        <v>45</v>
      </c>
      <c r="F295" s="41">
        <v>1951309</v>
      </c>
      <c r="G295" s="41">
        <v>1823609</v>
      </c>
    </row>
    <row r="296" spans="1:11" ht="76.5">
      <c r="A296" s="27" t="s">
        <v>294</v>
      </c>
      <c r="B296" s="21" t="s">
        <v>244</v>
      </c>
      <c r="C296" s="21" t="s">
        <v>30</v>
      </c>
      <c r="D296" s="21" t="s">
        <v>32</v>
      </c>
      <c r="E296" s="21" t="s">
        <v>46</v>
      </c>
      <c r="F296" s="41">
        <v>323483</v>
      </c>
      <c r="G296" s="41">
        <v>362983</v>
      </c>
      <c r="J296" s="29"/>
      <c r="K296" s="29"/>
    </row>
    <row r="297" spans="1:7" ht="63.75">
      <c r="A297" s="27" t="s">
        <v>295</v>
      </c>
      <c r="B297" s="21" t="s">
        <v>244</v>
      </c>
      <c r="C297" s="21" t="s">
        <v>30</v>
      </c>
      <c r="D297" s="21" t="s">
        <v>32</v>
      </c>
      <c r="E297" s="21" t="s">
        <v>48</v>
      </c>
      <c r="F297" s="41">
        <v>2408</v>
      </c>
      <c r="G297" s="41">
        <v>2408</v>
      </c>
    </row>
    <row r="298" spans="1:7" ht="88.5" customHeight="1">
      <c r="A298" s="27" t="s">
        <v>290</v>
      </c>
      <c r="B298" s="21" t="s">
        <v>476</v>
      </c>
      <c r="C298" s="21" t="s">
        <v>29</v>
      </c>
      <c r="D298" s="21" t="s">
        <v>32</v>
      </c>
      <c r="E298" s="21" t="s">
        <v>45</v>
      </c>
      <c r="F298" s="40">
        <v>94830</v>
      </c>
      <c r="G298" s="40">
        <v>94830</v>
      </c>
    </row>
    <row r="299" spans="1:7" ht="63.75" customHeight="1">
      <c r="A299" s="26" t="s">
        <v>291</v>
      </c>
      <c r="B299" s="21" t="s">
        <v>476</v>
      </c>
      <c r="C299" s="21" t="s">
        <v>29</v>
      </c>
      <c r="D299" s="21" t="s">
        <v>32</v>
      </c>
      <c r="E299" s="21" t="s">
        <v>46</v>
      </c>
      <c r="F299" s="40">
        <v>4370</v>
      </c>
      <c r="G299" s="40">
        <v>4370</v>
      </c>
    </row>
    <row r="300" spans="1:7" ht="25.5">
      <c r="A300" s="27" t="s">
        <v>47</v>
      </c>
      <c r="B300" s="21" t="s">
        <v>67</v>
      </c>
      <c r="C300" s="21"/>
      <c r="D300" s="21"/>
      <c r="E300" s="21"/>
      <c r="F300" s="15">
        <f aca="true" t="shared" si="60" ref="F300:G300">F301</f>
        <v>288081</v>
      </c>
      <c r="G300" s="15">
        <f t="shared" si="60"/>
        <v>288081</v>
      </c>
    </row>
    <row r="301" spans="1:7" ht="38.25">
      <c r="A301" s="26" t="s">
        <v>64</v>
      </c>
      <c r="B301" s="21" t="s">
        <v>68</v>
      </c>
      <c r="C301" s="21" t="s">
        <v>29</v>
      </c>
      <c r="D301" s="21" t="s">
        <v>32</v>
      </c>
      <c r="E301" s="21" t="s">
        <v>48</v>
      </c>
      <c r="F301" s="15">
        <v>288081</v>
      </c>
      <c r="G301" s="15">
        <v>288081</v>
      </c>
    </row>
  </sheetData>
  <mergeCells count="3">
    <mergeCell ref="A2:G2"/>
    <mergeCell ref="A3:G3"/>
    <mergeCell ref="B1:G1"/>
  </mergeCells>
  <printOptions/>
  <pageMargins left="0.8267716535433072" right="0.1968503937007874" top="0.3937007874015748" bottom="0.1968503937007874" header="0.1968503937007874" footer="0.11811023622047245"/>
  <pageSetup fitToHeight="14" fitToWidth="1" horizontalDpi="600" verticalDpi="600" orientation="portrait" paperSize="9" scale="79" r:id="rId3"/>
  <headerFooter alignWithMargins="0">
    <oddHeader>&amp;C&amp;P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Степанова Н</cp:lastModifiedBy>
  <cp:lastPrinted>2019-03-13T09:26:40Z</cp:lastPrinted>
  <dcterms:created xsi:type="dcterms:W3CDTF">2008-10-16T09:22:50Z</dcterms:created>
  <dcterms:modified xsi:type="dcterms:W3CDTF">2019-03-13T09:26:43Z</dcterms:modified>
  <cp:category/>
  <cp:version/>
  <cp:contentType/>
  <cp:contentStatus/>
</cp:coreProperties>
</file>